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borov\Desktop\PRORAČUN\PRORAČUN 2025\"/>
    </mc:Choice>
  </mc:AlternateContent>
  <xr:revisionPtr revIDLastSave="0" documentId="13_ncr:1_{E598EB0A-9C97-4258-A65C-2C2C8E3FFD5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E340" i="9" s="1"/>
  <c r="F340" i="9"/>
  <c r="B340" i="9"/>
  <c r="F339" i="9"/>
  <c r="F338" i="9"/>
  <c r="F337" i="9"/>
  <c r="F336" i="9"/>
  <c r="H335" i="9"/>
  <c r="G335" i="9"/>
  <c r="F335" i="9"/>
  <c r="E335" i="9"/>
  <c r="B335" i="9" s="1"/>
  <c r="F334" i="9"/>
  <c r="H333" i="9"/>
  <c r="G333" i="9"/>
  <c r="E333" i="9" s="1"/>
  <c r="B333" i="9" s="1"/>
  <c r="F333" i="9"/>
  <c r="H332" i="9"/>
  <c r="G332" i="9"/>
  <c r="E332" i="9" s="1"/>
  <c r="B332" i="9" s="1"/>
  <c r="F332" i="9"/>
  <c r="H331" i="9"/>
  <c r="E331" i="9" s="1"/>
  <c r="G331" i="9"/>
  <c r="F331" i="9"/>
  <c r="B331" i="9"/>
  <c r="H330" i="9"/>
  <c r="G330" i="9"/>
  <c r="F330" i="9"/>
  <c r="E330" i="9"/>
  <c r="B330" i="9" s="1"/>
  <c r="H329" i="9"/>
  <c r="G329" i="9"/>
  <c r="E329" i="9" s="1"/>
  <c r="B329" i="9" s="1"/>
  <c r="F329" i="9"/>
  <c r="H328" i="9"/>
  <c r="G328" i="9"/>
  <c r="F328" i="9"/>
  <c r="H327" i="9"/>
  <c r="E327" i="9" s="1"/>
  <c r="B327" i="9" s="1"/>
  <c r="G327" i="9"/>
  <c r="F327" i="9"/>
  <c r="H326" i="9"/>
  <c r="G326" i="9"/>
  <c r="F326" i="9"/>
  <c r="E326" i="9"/>
  <c r="B326" i="9" s="1"/>
  <c r="H325" i="9"/>
  <c r="G325" i="9"/>
  <c r="E325" i="9" s="1"/>
  <c r="B325" i="9" s="1"/>
  <c r="F325" i="9"/>
  <c r="H324" i="9"/>
  <c r="G324" i="9"/>
  <c r="E324" i="9" s="1"/>
  <c r="B324" i="9" s="1"/>
  <c r="F324" i="9"/>
  <c r="H323" i="9"/>
  <c r="E323" i="9" s="1"/>
  <c r="G323" i="9"/>
  <c r="F323" i="9"/>
  <c r="B323" i="9"/>
  <c r="H322" i="9"/>
  <c r="G322" i="9"/>
  <c r="F322" i="9"/>
  <c r="E322" i="9"/>
  <c r="B322" i="9" s="1"/>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F313" i="9"/>
  <c r="H312" i="9"/>
  <c r="G312" i="9"/>
  <c r="F312" i="9"/>
  <c r="H311" i="9"/>
  <c r="E311" i="9" s="1"/>
  <c r="B311" i="9" s="1"/>
  <c r="G311" i="9"/>
  <c r="F311" i="9"/>
  <c r="F310" i="9"/>
  <c r="F309" i="9"/>
  <c r="F308" i="9"/>
  <c r="H307" i="9"/>
  <c r="G307" i="9"/>
  <c r="E307" i="9" s="1"/>
  <c r="B307" i="9" s="1"/>
  <c r="F307" i="9"/>
  <c r="F306" i="9"/>
  <c r="H305" i="9"/>
  <c r="G305" i="9"/>
  <c r="F305" i="9"/>
  <c r="E305" i="9"/>
  <c r="B305" i="9" s="1"/>
  <c r="H304" i="9"/>
  <c r="G304" i="9"/>
  <c r="F304" i="9"/>
  <c r="E304" i="9"/>
  <c r="H303" i="9"/>
  <c r="G303" i="9"/>
  <c r="F303" i="9"/>
  <c r="F302" i="9"/>
  <c r="F301" i="9"/>
  <c r="F300" i="9"/>
  <c r="F298" i="9" s="1"/>
  <c r="F299" i="9"/>
  <c r="F297" i="9"/>
  <c r="L296" i="9"/>
  <c r="H296" i="9"/>
  <c r="F296" i="9"/>
  <c r="F295" i="9"/>
  <c r="I294" i="9"/>
  <c r="E294" i="9" s="1"/>
  <c r="B294" i="9" s="1"/>
  <c r="H294" i="9"/>
  <c r="F294" i="9"/>
  <c r="E293" i="9"/>
  <c r="M292" i="9"/>
  <c r="L292" i="9"/>
  <c r="F292" i="9" s="1"/>
  <c r="B292" i="9" s="1"/>
  <c r="E292" i="9"/>
  <c r="M291" i="9"/>
  <c r="L291" i="9"/>
  <c r="F291" i="9" s="1"/>
  <c r="B291" i="9" s="1"/>
  <c r="E291" i="9"/>
  <c r="M290" i="9"/>
  <c r="F290" i="9" s="1"/>
  <c r="L290" i="9"/>
  <c r="E290" i="9"/>
  <c r="B290" i="9" s="1"/>
  <c r="M289" i="9"/>
  <c r="L289" i="9"/>
  <c r="F289" i="9"/>
  <c r="E289" i="9"/>
  <c r="M288" i="9"/>
  <c r="L288" i="9"/>
  <c r="F288" i="9"/>
  <c r="B288" i="9" s="1"/>
  <c r="E288" i="9"/>
  <c r="M287" i="9"/>
  <c r="L287" i="9"/>
  <c r="F287" i="9" s="1"/>
  <c r="B287" i="9" s="1"/>
  <c r="E287" i="9"/>
  <c r="M286" i="9"/>
  <c r="F286" i="9" s="1"/>
  <c r="L286" i="9"/>
  <c r="E286" i="9"/>
  <c r="B286" i="9" s="1"/>
  <c r="M285" i="9"/>
  <c r="L285" i="9"/>
  <c r="F285" i="9"/>
  <c r="E285" i="9"/>
  <c r="M284" i="9"/>
  <c r="L284" i="9"/>
  <c r="F284" i="9" s="1"/>
  <c r="B284" i="9" s="1"/>
  <c r="E284" i="9"/>
  <c r="M283" i="9"/>
  <c r="L283" i="9"/>
  <c r="F283" i="9" s="1"/>
  <c r="B283" i="9" s="1"/>
  <c r="E283" i="9"/>
  <c r="M282" i="9"/>
  <c r="F282" i="9" s="1"/>
  <c r="L282" i="9"/>
  <c r="E282" i="9"/>
  <c r="B282" i="9" s="1"/>
  <c r="M281" i="9"/>
  <c r="L281" i="9"/>
  <c r="F281" i="9"/>
  <c r="E281" i="9"/>
  <c r="M280" i="9"/>
  <c r="L280" i="9"/>
  <c r="F280" i="9"/>
  <c r="B280" i="9" s="1"/>
  <c r="E280" i="9"/>
  <c r="M279" i="9"/>
  <c r="L279" i="9"/>
  <c r="F279" i="9" s="1"/>
  <c r="B279" i="9" s="1"/>
  <c r="E279" i="9"/>
  <c r="M278" i="9"/>
  <c r="F278" i="9" s="1"/>
  <c r="L278" i="9"/>
  <c r="E278" i="9"/>
  <c r="B278" i="9" s="1"/>
  <c r="M277" i="9"/>
  <c r="L277" i="9"/>
  <c r="F277" i="9"/>
  <c r="E277" i="9"/>
  <c r="M276" i="9"/>
  <c r="L276" i="9"/>
  <c r="F276" i="9" s="1"/>
  <c r="B276" i="9" s="1"/>
  <c r="E276" i="9"/>
  <c r="M275" i="9"/>
  <c r="L275" i="9"/>
  <c r="F275" i="9" s="1"/>
  <c r="B275" i="9" s="1"/>
  <c r="E275" i="9"/>
  <c r="M274" i="9"/>
  <c r="F274" i="9" s="1"/>
  <c r="L274" i="9"/>
  <c r="E274" i="9"/>
  <c r="B274" i="9" s="1"/>
  <c r="M273" i="9"/>
  <c r="L273" i="9"/>
  <c r="F273" i="9"/>
  <c r="E273" i="9"/>
  <c r="M272" i="9"/>
  <c r="L272" i="9"/>
  <c r="F272" i="9"/>
  <c r="B272" i="9" s="1"/>
  <c r="E272" i="9"/>
  <c r="M271" i="9"/>
  <c r="L271" i="9"/>
  <c r="F271" i="9" s="1"/>
  <c r="B271" i="9" s="1"/>
  <c r="E271" i="9"/>
  <c r="M270" i="9"/>
  <c r="F270" i="9" s="1"/>
  <c r="L270" i="9"/>
  <c r="E270" i="9"/>
  <c r="B270" i="9" s="1"/>
  <c r="M269" i="9"/>
  <c r="L269" i="9"/>
  <c r="F269" i="9"/>
  <c r="E269" i="9"/>
  <c r="M268" i="9"/>
  <c r="L268" i="9"/>
  <c r="F268" i="9" s="1"/>
  <c r="B268" i="9" s="1"/>
  <c r="E268" i="9"/>
  <c r="M267" i="9"/>
  <c r="L267" i="9"/>
  <c r="F267" i="9" s="1"/>
  <c r="B267" i="9" s="1"/>
  <c r="E267" i="9"/>
  <c r="M266" i="9"/>
  <c r="F266" i="9" s="1"/>
  <c r="L266" i="9"/>
  <c r="E266" i="9"/>
  <c r="B266" i="9" s="1"/>
  <c r="M265" i="9"/>
  <c r="L265" i="9"/>
  <c r="F265" i="9"/>
  <c r="E265" i="9"/>
  <c r="M264" i="9"/>
  <c r="L264" i="9"/>
  <c r="F264" i="9"/>
  <c r="B264" i="9" s="1"/>
  <c r="E264" i="9"/>
  <c r="M263" i="9"/>
  <c r="L263" i="9"/>
  <c r="F263" i="9" s="1"/>
  <c r="B263" i="9" s="1"/>
  <c r="E263" i="9"/>
  <c r="M262" i="9"/>
  <c r="F262" i="9" s="1"/>
  <c r="L262" i="9"/>
  <c r="E262" i="9"/>
  <c r="B262" i="9" s="1"/>
  <c r="M261" i="9"/>
  <c r="L261" i="9"/>
  <c r="F261" i="9"/>
  <c r="E261" i="9"/>
  <c r="M260" i="9"/>
  <c r="L260" i="9"/>
  <c r="F260" i="9" s="1"/>
  <c r="B260" i="9" s="1"/>
  <c r="E260" i="9"/>
  <c r="M259" i="9"/>
  <c r="L259" i="9"/>
  <c r="F259" i="9" s="1"/>
  <c r="B259" i="9" s="1"/>
  <c r="E259" i="9"/>
  <c r="M258" i="9"/>
  <c r="F258" i="9" s="1"/>
  <c r="L258" i="9"/>
  <c r="E258" i="9"/>
  <c r="B258" i="9" s="1"/>
  <c r="M257" i="9"/>
  <c r="L257" i="9"/>
  <c r="F257" i="9"/>
  <c r="E257" i="9"/>
  <c r="M256" i="9"/>
  <c r="L256" i="9"/>
  <c r="F256" i="9"/>
  <c r="B256" i="9" s="1"/>
  <c r="E256" i="9"/>
  <c r="M255" i="9"/>
  <c r="L255" i="9"/>
  <c r="F255" i="9" s="1"/>
  <c r="B255" i="9" s="1"/>
  <c r="E255" i="9"/>
  <c r="M254" i="9"/>
  <c r="L254" i="9"/>
  <c r="F254" i="9" s="1"/>
  <c r="E254" i="9"/>
  <c r="B254" i="9" s="1"/>
  <c r="M253" i="9"/>
  <c r="L253" i="9"/>
  <c r="F253" i="9"/>
  <c r="E253" i="9"/>
  <c r="M252" i="9"/>
  <c r="L252" i="9"/>
  <c r="F252" i="9" s="1"/>
  <c r="B252" i="9" s="1"/>
  <c r="E252" i="9"/>
  <c r="M251" i="9"/>
  <c r="L251" i="9"/>
  <c r="F251" i="9" s="1"/>
  <c r="B251" i="9" s="1"/>
  <c r="E251" i="9"/>
  <c r="M250" i="9"/>
  <c r="L250" i="9"/>
  <c r="F250" i="9" s="1"/>
  <c r="E250" i="9"/>
  <c r="B250" i="9" s="1"/>
  <c r="M249" i="9"/>
  <c r="L249" i="9"/>
  <c r="F249" i="9"/>
  <c r="E249" i="9"/>
  <c r="M248" i="9"/>
  <c r="L248" i="9"/>
  <c r="F248" i="9"/>
  <c r="B248" i="9" s="1"/>
  <c r="E248" i="9"/>
  <c r="M247" i="9"/>
  <c r="L247" i="9"/>
  <c r="F247" i="9" s="1"/>
  <c r="B247" i="9" s="1"/>
  <c r="E247" i="9"/>
  <c r="M246" i="9"/>
  <c r="L246" i="9"/>
  <c r="F246" i="9" s="1"/>
  <c r="E246" i="9"/>
  <c r="B246" i="9" s="1"/>
  <c r="M245" i="9"/>
  <c r="L245" i="9"/>
  <c r="F245" i="9"/>
  <c r="E245" i="9"/>
  <c r="M244" i="9"/>
  <c r="L244" i="9"/>
  <c r="F244" i="9" s="1"/>
  <c r="B244" i="9" s="1"/>
  <c r="E244" i="9"/>
  <c r="M243" i="9"/>
  <c r="L243" i="9"/>
  <c r="F243" i="9" s="1"/>
  <c r="B243" i="9" s="1"/>
  <c r="E243" i="9"/>
  <c r="M242" i="9"/>
  <c r="L242" i="9"/>
  <c r="F242" i="9" s="1"/>
  <c r="E242" i="9"/>
  <c r="B242" i="9" s="1"/>
  <c r="M241" i="9"/>
  <c r="L241" i="9"/>
  <c r="F241" i="9"/>
  <c r="E241" i="9"/>
  <c r="M240" i="9"/>
  <c r="L240" i="9"/>
  <c r="F240" i="9"/>
  <c r="B240" i="9" s="1"/>
  <c r="E240" i="9"/>
  <c r="M239" i="9"/>
  <c r="L239" i="9"/>
  <c r="F239" i="9" s="1"/>
  <c r="B239" i="9" s="1"/>
  <c r="E239" i="9"/>
  <c r="M238" i="9"/>
  <c r="L238" i="9"/>
  <c r="F238" i="9" s="1"/>
  <c r="E238" i="9"/>
  <c r="B238" i="9" s="1"/>
  <c r="M237" i="9"/>
  <c r="L237" i="9"/>
  <c r="F237" i="9"/>
  <c r="E237" i="9"/>
  <c r="M236" i="9"/>
  <c r="L236" i="9"/>
  <c r="F236" i="9" s="1"/>
  <c r="B236" i="9" s="1"/>
  <c r="E236" i="9"/>
  <c r="M235" i="9"/>
  <c r="L235" i="9"/>
  <c r="F235" i="9" s="1"/>
  <c r="B235" i="9" s="1"/>
  <c r="E235" i="9"/>
  <c r="M234" i="9"/>
  <c r="F234" i="9" s="1"/>
  <c r="L234" i="9"/>
  <c r="E234" i="9"/>
  <c r="B234" i="9" s="1"/>
  <c r="M233" i="9"/>
  <c r="L233" i="9"/>
  <c r="F233" i="9"/>
  <c r="E233" i="9"/>
  <c r="M232" i="9"/>
  <c r="L232" i="9"/>
  <c r="F232" i="9"/>
  <c r="B232" i="9" s="1"/>
  <c r="E232" i="9"/>
  <c r="M231" i="9"/>
  <c r="L231" i="9"/>
  <c r="F231" i="9" s="1"/>
  <c r="B231" i="9" s="1"/>
  <c r="E231" i="9"/>
  <c r="M230" i="9"/>
  <c r="L230" i="9"/>
  <c r="F230" i="9" s="1"/>
  <c r="E230" i="9"/>
  <c r="B230" i="9" s="1"/>
  <c r="M229" i="9"/>
  <c r="L229" i="9"/>
  <c r="F229" i="9"/>
  <c r="E229" i="9"/>
  <c r="E228" i="9"/>
  <c r="F227" i="9"/>
  <c r="F226" i="9"/>
  <c r="F225" i="9"/>
  <c r="F224" i="9"/>
  <c r="F223" i="9"/>
  <c r="G222" i="9"/>
  <c r="E222" i="9" s="1"/>
  <c r="B222" i="9" s="1"/>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F173" i="9"/>
  <c r="E173" i="9"/>
  <c r="B173" i="9" s="1"/>
  <c r="H172" i="9"/>
  <c r="G172" i="9"/>
  <c r="F172" i="9"/>
  <c r="E172" i="9"/>
  <c r="H171" i="9"/>
  <c r="G171" i="9"/>
  <c r="E171" i="9" s="1"/>
  <c r="F171" i="9"/>
  <c r="H170" i="9"/>
  <c r="G170" i="9"/>
  <c r="E170" i="9" s="1"/>
  <c r="F170" i="9"/>
  <c r="B170" i="9"/>
  <c r="H169" i="9"/>
  <c r="G169" i="9"/>
  <c r="F169" i="9"/>
  <c r="E169" i="9"/>
  <c r="B169" i="9" s="1"/>
  <c r="H168" i="9"/>
  <c r="G168" i="9"/>
  <c r="F168" i="9"/>
  <c r="E168" i="9"/>
  <c r="H167" i="9"/>
  <c r="G167" i="9"/>
  <c r="E167" i="9" s="1"/>
  <c r="B167" i="9" s="1"/>
  <c r="F167" i="9"/>
  <c r="H166" i="9"/>
  <c r="G166" i="9"/>
  <c r="E166" i="9" s="1"/>
  <c r="F166" i="9"/>
  <c r="B166" i="9"/>
  <c r="H165" i="9"/>
  <c r="G165" i="9"/>
  <c r="F165" i="9"/>
  <c r="E165" i="9"/>
  <c r="B165" i="9" s="1"/>
  <c r="H164" i="9"/>
  <c r="G164" i="9"/>
  <c r="F164" i="9"/>
  <c r="E164" i="9"/>
  <c r="H163" i="9"/>
  <c r="G163" i="9"/>
  <c r="E163" i="9" s="1"/>
  <c r="B163" i="9" s="1"/>
  <c r="F163" i="9"/>
  <c r="H162" i="9"/>
  <c r="G162" i="9"/>
  <c r="E162" i="9" s="1"/>
  <c r="F162" i="9"/>
  <c r="B162" i="9"/>
  <c r="H161" i="9"/>
  <c r="G161" i="9"/>
  <c r="F161" i="9"/>
  <c r="E161" i="9"/>
  <c r="B161" i="9" s="1"/>
  <c r="H160" i="9"/>
  <c r="G160" i="9"/>
  <c r="F160" i="9"/>
  <c r="E160" i="9"/>
  <c r="H159" i="9"/>
  <c r="G159" i="9"/>
  <c r="E159" i="9" s="1"/>
  <c r="F159" i="9"/>
  <c r="H158" i="9"/>
  <c r="G158" i="9"/>
  <c r="E158" i="9" s="1"/>
  <c r="F158" i="9"/>
  <c r="B158" i="9"/>
  <c r="H157" i="9"/>
  <c r="G157" i="9"/>
  <c r="F157" i="9"/>
  <c r="E157" i="9"/>
  <c r="B157" i="9" s="1"/>
  <c r="F156" i="9"/>
  <c r="H155" i="9"/>
  <c r="G155" i="9"/>
  <c r="E155" i="9" s="1"/>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F143" i="9"/>
  <c r="H142" i="9"/>
  <c r="G142" i="9"/>
  <c r="E142" i="9" s="1"/>
  <c r="B142" i="9" s="1"/>
  <c r="F142" i="9"/>
  <c r="H141" i="9"/>
  <c r="E141" i="9" s="1"/>
  <c r="B141" i="9" s="1"/>
  <c r="G141" i="9"/>
  <c r="F141" i="9"/>
  <c r="H140" i="9"/>
  <c r="G140" i="9"/>
  <c r="F140" i="9"/>
  <c r="E140" i="9"/>
  <c r="B140" i="9" s="1"/>
  <c r="H139" i="9"/>
  <c r="G139" i="9"/>
  <c r="E139" i="9" s="1"/>
  <c r="F139" i="9"/>
  <c r="H138" i="9"/>
  <c r="G138" i="9"/>
  <c r="E138" i="9" s="1"/>
  <c r="B138" i="9" s="1"/>
  <c r="F138" i="9"/>
  <c r="H137" i="9"/>
  <c r="E137" i="9" s="1"/>
  <c r="G137" i="9"/>
  <c r="F137" i="9"/>
  <c r="B137" i="9"/>
  <c r="H136" i="9"/>
  <c r="G136" i="9"/>
  <c r="F136" i="9"/>
  <c r="E136" i="9"/>
  <c r="B136" i="9" s="1"/>
  <c r="H135" i="9"/>
  <c r="G135" i="9"/>
  <c r="E135" i="9" s="1"/>
  <c r="F135" i="9"/>
  <c r="H134" i="9"/>
  <c r="G134" i="9"/>
  <c r="F134" i="9"/>
  <c r="H133" i="9"/>
  <c r="E133" i="9" s="1"/>
  <c r="B133" i="9" s="1"/>
  <c r="G133" i="9"/>
  <c r="F133" i="9"/>
  <c r="H132" i="9"/>
  <c r="G132" i="9"/>
  <c r="F132" i="9"/>
  <c r="E132" i="9"/>
  <c r="B132" i="9" s="1"/>
  <c r="H131" i="9"/>
  <c r="G131" i="9"/>
  <c r="E131" i="9" s="1"/>
  <c r="F131" i="9"/>
  <c r="H130" i="9"/>
  <c r="G130" i="9"/>
  <c r="E130" i="9" s="1"/>
  <c r="B130" i="9" s="1"/>
  <c r="F130" i="9"/>
  <c r="H129" i="9"/>
  <c r="E129" i="9" s="1"/>
  <c r="G129" i="9"/>
  <c r="F129" i="9"/>
  <c r="B129" i="9"/>
  <c r="H128" i="9"/>
  <c r="G128" i="9"/>
  <c r="F128" i="9"/>
  <c r="E128" i="9"/>
  <c r="B128" i="9" s="1"/>
  <c r="H127" i="9"/>
  <c r="G127" i="9"/>
  <c r="E127" i="9" s="1"/>
  <c r="F127" i="9"/>
  <c r="H126" i="9"/>
  <c r="G126" i="9"/>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G105" i="9"/>
  <c r="F105" i="9"/>
  <c r="B105" i="9"/>
  <c r="H104" i="9"/>
  <c r="G104" i="9"/>
  <c r="F104" i="9"/>
  <c r="E104" i="9"/>
  <c r="B104" i="9" s="1"/>
  <c r="H103" i="9"/>
  <c r="G103" i="9"/>
  <c r="E103" i="9" s="1"/>
  <c r="F103" i="9"/>
  <c r="H102" i="9"/>
  <c r="G102" i="9"/>
  <c r="F102" i="9"/>
  <c r="H101" i="9"/>
  <c r="E101" i="9" s="1"/>
  <c r="B101" i="9" s="1"/>
  <c r="G101" i="9"/>
  <c r="F101" i="9"/>
  <c r="H100" i="9"/>
  <c r="G100" i="9"/>
  <c r="F100" i="9"/>
  <c r="E100" i="9"/>
  <c r="B100" i="9" s="1"/>
  <c r="H99" i="9"/>
  <c r="G99" i="9"/>
  <c r="E99" i="9" s="1"/>
  <c r="F99" i="9"/>
  <c r="H98" i="9"/>
  <c r="G98" i="9"/>
  <c r="E98" i="9" s="1"/>
  <c r="B98" i="9" s="1"/>
  <c r="F98" i="9"/>
  <c r="H97" i="9"/>
  <c r="E97" i="9" s="1"/>
  <c r="G97" i="9"/>
  <c r="F97" i="9"/>
  <c r="B97" i="9"/>
  <c r="H96" i="9"/>
  <c r="G96" i="9"/>
  <c r="F96" i="9"/>
  <c r="E96" i="9"/>
  <c r="B96" i="9" s="1"/>
  <c r="H95" i="9"/>
  <c r="G95" i="9"/>
  <c r="E95" i="9" s="1"/>
  <c r="F95" i="9"/>
  <c r="H94" i="9"/>
  <c r="G94" i="9"/>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G73" i="9"/>
  <c r="F73" i="9"/>
  <c r="B73" i="9"/>
  <c r="H72" i="9"/>
  <c r="G72" i="9"/>
  <c r="F72" i="9"/>
  <c r="E72" i="9"/>
  <c r="B72" i="9" s="1"/>
  <c r="H71" i="9"/>
  <c r="G71" i="9"/>
  <c r="E71" i="9" s="1"/>
  <c r="F71" i="9"/>
  <c r="H70" i="9"/>
  <c r="G70" i="9"/>
  <c r="F70" i="9"/>
  <c r="H69" i="9"/>
  <c r="E69" i="9" s="1"/>
  <c r="B69" i="9" s="1"/>
  <c r="G69" i="9"/>
  <c r="F69" i="9"/>
  <c r="H68" i="9"/>
  <c r="G68" i="9"/>
  <c r="F68" i="9"/>
  <c r="E68" i="9"/>
  <c r="B68" i="9" s="1"/>
  <c r="H67" i="9"/>
  <c r="G67" i="9"/>
  <c r="E67" i="9" s="1"/>
  <c r="F67" i="9"/>
  <c r="H66" i="9"/>
  <c r="G66" i="9"/>
  <c r="E66" i="9" s="1"/>
  <c r="B66" i="9" s="1"/>
  <c r="F66" i="9"/>
  <c r="H65" i="9"/>
  <c r="E65" i="9" s="1"/>
  <c r="G65" i="9"/>
  <c r="F65" i="9"/>
  <c r="B65" i="9"/>
  <c r="H64" i="9"/>
  <c r="G64" i="9"/>
  <c r="F64" i="9"/>
  <c r="E64" i="9"/>
  <c r="B64" i="9" s="1"/>
  <c r="H63" i="9"/>
  <c r="G63" i="9"/>
  <c r="E63" i="9" s="1"/>
  <c r="F63" i="9"/>
  <c r="H62" i="9"/>
  <c r="G62" i="9"/>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E55" i="9" s="1"/>
  <c r="F55" i="9"/>
  <c r="H54" i="9"/>
  <c r="G54" i="9"/>
  <c r="E54" i="9" s="1"/>
  <c r="B54" i="9" s="1"/>
  <c r="F54" i="9"/>
  <c r="H53" i="9"/>
  <c r="E53" i="9" s="1"/>
  <c r="B53" i="9" s="1"/>
  <c r="G53" i="9"/>
  <c r="F53" i="9"/>
  <c r="H52" i="9"/>
  <c r="G52" i="9"/>
  <c r="F52" i="9"/>
  <c r="E52" i="9"/>
  <c r="B52" i="9" s="1"/>
  <c r="H51" i="9"/>
  <c r="G51" i="9"/>
  <c r="E51" i="9" s="1"/>
  <c r="F51" i="9"/>
  <c r="H50" i="9"/>
  <c r="G50" i="9"/>
  <c r="E50" i="9" s="1"/>
  <c r="B50" i="9" s="1"/>
  <c r="F50" i="9"/>
  <c r="H49" i="9"/>
  <c r="E49" i="9" s="1"/>
  <c r="B49" i="9" s="1"/>
  <c r="G49" i="9"/>
  <c r="F49" i="9"/>
  <c r="H48" i="9"/>
  <c r="G48" i="9"/>
  <c r="F48" i="9"/>
  <c r="E48" i="9"/>
  <c r="B48" i="9" s="1"/>
  <c r="H47" i="9"/>
  <c r="G47" i="9"/>
  <c r="E47" i="9" s="1"/>
  <c r="F47" i="9"/>
  <c r="H46" i="9"/>
  <c r="G46" i="9"/>
  <c r="E46" i="9" s="1"/>
  <c r="B46" i="9" s="1"/>
  <c r="F46" i="9"/>
  <c r="H45" i="9"/>
  <c r="E45" i="9" s="1"/>
  <c r="B45" i="9" s="1"/>
  <c r="G45" i="9"/>
  <c r="F45" i="9"/>
  <c r="H44" i="9"/>
  <c r="G44" i="9"/>
  <c r="F44" i="9"/>
  <c r="E44" i="9"/>
  <c r="B44" i="9" s="1"/>
  <c r="H43" i="9"/>
  <c r="G43" i="9"/>
  <c r="E43" i="9" s="1"/>
  <c r="F43" i="9"/>
  <c r="H42" i="9"/>
  <c r="G42" i="9"/>
  <c r="E42" i="9" s="1"/>
  <c r="B42" i="9" s="1"/>
  <c r="F42" i="9"/>
  <c r="H41" i="9"/>
  <c r="E41" i="9" s="1"/>
  <c r="G41" i="9"/>
  <c r="F41" i="9"/>
  <c r="B41" i="9"/>
  <c r="H40" i="9"/>
  <c r="G40" i="9"/>
  <c r="F40" i="9"/>
  <c r="E40" i="9"/>
  <c r="B40" i="9" s="1"/>
  <c r="H39" i="9"/>
  <c r="G39" i="9"/>
  <c r="F39" i="9"/>
  <c r="E39" i="9"/>
  <c r="B39" i="9" s="1"/>
  <c r="H38" i="9"/>
  <c r="G38" i="9"/>
  <c r="F38" i="9"/>
  <c r="E38" i="9"/>
  <c r="H37" i="9"/>
  <c r="G37" i="9"/>
  <c r="E37" i="9" s="1"/>
  <c r="F37" i="9"/>
  <c r="H36" i="9"/>
  <c r="G36" i="9"/>
  <c r="F36" i="9"/>
  <c r="H35" i="9"/>
  <c r="G35" i="9"/>
  <c r="F35" i="9"/>
  <c r="E35" i="9"/>
  <c r="B35" i="9" s="1"/>
  <c r="H34" i="9"/>
  <c r="G34" i="9"/>
  <c r="F34" i="9"/>
  <c r="E34" i="9"/>
  <c r="H33" i="9"/>
  <c r="G33" i="9"/>
  <c r="E33" i="9" s="1"/>
  <c r="F33" i="9"/>
  <c r="H32" i="9"/>
  <c r="G32" i="9"/>
  <c r="F32" i="9"/>
  <c r="H31" i="9"/>
  <c r="G31" i="9"/>
  <c r="F31" i="9"/>
  <c r="E31" i="9"/>
  <c r="B31" i="9" s="1"/>
  <c r="H30" i="9"/>
  <c r="G30" i="9"/>
  <c r="F30" i="9"/>
  <c r="E30" i="9"/>
  <c r="H29" i="9"/>
  <c r="G29" i="9"/>
  <c r="E29" i="9" s="1"/>
  <c r="F29" i="9"/>
  <c r="H28" i="9"/>
  <c r="G28" i="9"/>
  <c r="F28" i="9"/>
  <c r="H27" i="9"/>
  <c r="E27" i="9" s="1"/>
  <c r="B27" i="9" s="1"/>
  <c r="G27" i="9"/>
  <c r="F27" i="9"/>
  <c r="H26" i="9"/>
  <c r="G26" i="9"/>
  <c r="F26" i="9"/>
  <c r="E26" i="9"/>
  <c r="B26" i="9" s="1"/>
  <c r="H25" i="9"/>
  <c r="G25" i="9"/>
  <c r="E25" i="9" s="1"/>
  <c r="F25" i="9"/>
  <c r="F24" i="9"/>
  <c r="I10" i="9"/>
  <c r="F4" i="9"/>
  <c r="O3" i="9"/>
  <c r="G296" i="9" s="1"/>
  <c r="E296" i="9" s="1"/>
  <c r="B296" i="9" s="1"/>
  <c r="I3" i="9"/>
  <c r="H3" i="9"/>
  <c r="G3" i="9"/>
  <c r="D104" i="8"/>
  <c r="D97" i="8"/>
  <c r="D92" i="8"/>
  <c r="D87" i="8"/>
  <c r="D82" i="8"/>
  <c r="C1659" i="1" s="1"/>
  <c r="G1659" i="1" s="1"/>
  <c r="D77" i="8"/>
  <c r="D72" i="8"/>
  <c r="D67" i="8"/>
  <c r="D62" i="8"/>
  <c r="C1639" i="1" s="1"/>
  <c r="G1639" i="1" s="1"/>
  <c r="D57" i="8"/>
  <c r="D52" i="8"/>
  <c r="D46" i="8"/>
  <c r="D37" i="8"/>
  <c r="C1614" i="1" s="1"/>
  <c r="H1614" i="1" s="1"/>
  <c r="D27" i="8"/>
  <c r="D18" i="8"/>
  <c r="D8" i="8"/>
  <c r="D6" i="8"/>
  <c r="E44" i="7"/>
  <c r="D44" i="7"/>
  <c r="E39" i="7"/>
  <c r="E38" i="7" s="1"/>
  <c r="D39" i="7"/>
  <c r="D38" i="7" s="1"/>
  <c r="H35" i="3" s="1"/>
  <c r="E30" i="7"/>
  <c r="D1563" i="1" s="1"/>
  <c r="D30" i="7"/>
  <c r="E23" i="7"/>
  <c r="D23" i="7"/>
  <c r="E22" i="7"/>
  <c r="D1555" i="1" s="1"/>
  <c r="D22" i="7"/>
  <c r="E14" i="7"/>
  <c r="D14" i="7"/>
  <c r="E7" i="7"/>
  <c r="D7" i="7"/>
  <c r="D6" i="7" s="1"/>
  <c r="D5" i="7"/>
  <c r="C1538" i="1" s="1"/>
  <c r="F140" i="6"/>
  <c r="F139" i="6"/>
  <c r="F138" i="6"/>
  <c r="F137" i="6"/>
  <c r="F136" i="6"/>
  <c r="F135" i="6"/>
  <c r="F134" i="6"/>
  <c r="F133" i="6"/>
  <c r="F132" i="6"/>
  <c r="F131" i="6"/>
  <c r="E130" i="6"/>
  <c r="E129" i="6" s="1"/>
  <c r="D1525" i="1" s="1"/>
  <c r="D130" i="6"/>
  <c r="F128" i="6"/>
  <c r="F127" i="6"/>
  <c r="F126" i="6"/>
  <c r="F125" i="6"/>
  <c r="F124" i="6"/>
  <c r="F123" i="6"/>
  <c r="E122" i="6"/>
  <c r="D1518" i="1" s="1"/>
  <c r="H1518" i="1" s="1"/>
  <c r="D122" i="6"/>
  <c r="F122" i="6" s="1"/>
  <c r="F121" i="6"/>
  <c r="F120" i="6"/>
  <c r="F119" i="6"/>
  <c r="F118" i="6"/>
  <c r="E118" i="6"/>
  <c r="D118" i="6"/>
  <c r="F117" i="6"/>
  <c r="F116" i="6"/>
  <c r="E115" i="6"/>
  <c r="D115" i="6"/>
  <c r="C1511" i="1" s="1"/>
  <c r="H1511" i="1" s="1"/>
  <c r="F113" i="6"/>
  <c r="F112" i="6"/>
  <c r="F111" i="6"/>
  <c r="F110" i="6"/>
  <c r="F109" i="6"/>
  <c r="F108" i="6"/>
  <c r="E107" i="6"/>
  <c r="D107" i="6"/>
  <c r="F106" i="6"/>
  <c r="F105" i="6"/>
  <c r="F104" i="6"/>
  <c r="F103" i="6"/>
  <c r="F102" i="6"/>
  <c r="F101" i="6"/>
  <c r="F100" i="6"/>
  <c r="F99" i="6"/>
  <c r="E99" i="6"/>
  <c r="D99" i="6"/>
  <c r="F98" i="6"/>
  <c r="F97" i="6"/>
  <c r="F96" i="6"/>
  <c r="F95" i="6"/>
  <c r="E94" i="6"/>
  <c r="D1490" i="1" s="1"/>
  <c r="D94" i="6"/>
  <c r="F93" i="6"/>
  <c r="F92" i="6"/>
  <c r="F91" i="6"/>
  <c r="F90" i="6"/>
  <c r="E90" i="6"/>
  <c r="D90" i="6"/>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6" i="1" s="1"/>
  <c r="H1446" i="1" s="1"/>
  <c r="D50" i="6"/>
  <c r="F50" i="6" s="1"/>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E28" i="6"/>
  <c r="D1424" i="1" s="1"/>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C1401"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59" i="5"/>
  <c r="F258" i="5"/>
  <c r="F257" i="5"/>
  <c r="E256" i="5"/>
  <c r="F256" i="5" s="1"/>
  <c r="D256" i="5"/>
  <c r="E255" i="5"/>
  <c r="D1259" i="1"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D178" i="5"/>
  <c r="C1182" i="1" s="1"/>
  <c r="F174" i="5"/>
  <c r="F173" i="5"/>
  <c r="F172" i="5"/>
  <c r="E171" i="5"/>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1050" i="1"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017"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8"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15" i="1" s="1"/>
  <c r="D621" i="4"/>
  <c r="F620" i="4"/>
  <c r="F619" i="4"/>
  <c r="F618" i="4"/>
  <c r="F617" i="4"/>
  <c r="E616" i="4"/>
  <c r="D616" i="4"/>
  <c r="F616" i="4" s="1"/>
  <c r="F615" i="4"/>
  <c r="F614" i="4"/>
  <c r="F613" i="4"/>
  <c r="F612" i="4"/>
  <c r="F611" i="4"/>
  <c r="F610" i="4"/>
  <c r="F609" i="4"/>
  <c r="E609" i="4"/>
  <c r="D603" i="1" s="1"/>
  <c r="D609" i="4"/>
  <c r="F608" i="4"/>
  <c r="F607" i="4"/>
  <c r="E607" i="4"/>
  <c r="H156" i="9" s="1"/>
  <c r="D607" i="4"/>
  <c r="G156" i="9" s="1"/>
  <c r="E156" i="9" s="1"/>
  <c r="B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78" i="1" s="1"/>
  <c r="D585" i="4"/>
  <c r="F583" i="4"/>
  <c r="F582" i="4"/>
  <c r="F581" i="4"/>
  <c r="E581" i="4"/>
  <c r="D581" i="4"/>
  <c r="F580" i="4"/>
  <c r="F579" i="4"/>
  <c r="F578" i="4"/>
  <c r="E578" i="4"/>
  <c r="D578" i="4"/>
  <c r="F577" i="4"/>
  <c r="F576" i="4"/>
  <c r="E575" i="4"/>
  <c r="D575" i="4"/>
  <c r="F574" i="4"/>
  <c r="F573" i="4"/>
  <c r="E572" i="4"/>
  <c r="E571" i="4" s="1"/>
  <c r="D565" i="1"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8" i="4"/>
  <c r="F507" i="4"/>
  <c r="F506" i="4"/>
  <c r="F505" i="4"/>
  <c r="F504" i="4"/>
  <c r="F503" i="4"/>
  <c r="E502" i="4"/>
  <c r="D496" i="1" s="1"/>
  <c r="D502" i="4"/>
  <c r="F501" i="4"/>
  <c r="F500" i="4"/>
  <c r="F499" i="4"/>
  <c r="F498" i="4"/>
  <c r="E497" i="4"/>
  <c r="D497" i="4"/>
  <c r="F496" i="4"/>
  <c r="F495" i="4"/>
  <c r="F494" i="4"/>
  <c r="F493" i="4"/>
  <c r="F492" i="4"/>
  <c r="E492" i="4"/>
  <c r="D492" i="4"/>
  <c r="E491" i="4"/>
  <c r="D485" i="1" s="1"/>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8" i="4"/>
  <c r="F428" i="4" s="1"/>
  <c r="F427" i="4"/>
  <c r="E427" i="4"/>
  <c r="D427" i="4"/>
  <c r="D648" i="4" s="1"/>
  <c r="E426" i="4"/>
  <c r="D421" i="1" s="1"/>
  <c r="H421" i="1"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396" i="1" s="1"/>
  <c r="D401" i="4"/>
  <c r="F400" i="4"/>
  <c r="F399" i="4"/>
  <c r="F398" i="4"/>
  <c r="E398" i="4"/>
  <c r="D393" i="1" s="1"/>
  <c r="H393" i="1" s="1"/>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F374" i="4" s="1"/>
  <c r="D374" i="4"/>
  <c r="F372" i="4"/>
  <c r="F371" i="4"/>
  <c r="F370" i="4"/>
  <c r="F369" i="4"/>
  <c r="F368" i="4"/>
  <c r="F367" i="4"/>
  <c r="F366" i="4"/>
  <c r="E366" i="4"/>
  <c r="E361" i="4" s="1"/>
  <c r="D366" i="4"/>
  <c r="F365" i="4"/>
  <c r="F364" i="4"/>
  <c r="F363" i="4"/>
  <c r="E362" i="4"/>
  <c r="D362" i="4"/>
  <c r="C357" i="1" s="1"/>
  <c r="G357" i="1" s="1"/>
  <c r="F359" i="4"/>
  <c r="F358" i="4"/>
  <c r="E358" i="4"/>
  <c r="D358" i="4"/>
  <c r="F357" i="4"/>
  <c r="F356" i="4"/>
  <c r="F355" i="4"/>
  <c r="E355" i="4"/>
  <c r="D355" i="4"/>
  <c r="F354" i="4"/>
  <c r="E354" i="4"/>
  <c r="D354" i="4"/>
  <c r="F353" i="4"/>
  <c r="F352" i="4"/>
  <c r="F351" i="4"/>
  <c r="F350" i="4"/>
  <c r="E349" i="4"/>
  <c r="D344" i="1" s="1"/>
  <c r="D349" i="4"/>
  <c r="F348" i="4"/>
  <c r="F347" i="4"/>
  <c r="F346" i="4"/>
  <c r="E346" i="4"/>
  <c r="D341" i="1" s="1"/>
  <c r="G341" i="1" s="1"/>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E269" i="4"/>
  <c r="D269" i="4"/>
  <c r="F268" i="4"/>
  <c r="F267" i="4"/>
  <c r="F266" i="4"/>
  <c r="F265" i="4"/>
  <c r="F264" i="4"/>
  <c r="F263" i="4"/>
  <c r="E263" i="4"/>
  <c r="D263" i="4"/>
  <c r="D262" i="4"/>
  <c r="C258" i="1" s="1"/>
  <c r="F261" i="4"/>
  <c r="F260" i="4"/>
  <c r="F259" i="4"/>
  <c r="F258" i="4"/>
  <c r="E257" i="4"/>
  <c r="D257" i="4"/>
  <c r="F257" i="4" s="1"/>
  <c r="F256" i="4"/>
  <c r="F255" i="4"/>
  <c r="E254" i="4"/>
  <c r="D250" i="1" s="1"/>
  <c r="G250" i="1" s="1"/>
  <c r="D254" i="4"/>
  <c r="F254" i="4" s="1"/>
  <c r="F253" i="4"/>
  <c r="F252" i="4"/>
  <c r="F251" i="4"/>
  <c r="F250" i="4"/>
  <c r="E250" i="4"/>
  <c r="D250" i="4"/>
  <c r="F249" i="4"/>
  <c r="F248" i="4"/>
  <c r="F247" i="4"/>
  <c r="E246" i="4"/>
  <c r="D242" i="1" s="1"/>
  <c r="D246" i="4"/>
  <c r="F245" i="4"/>
  <c r="F244" i="4"/>
  <c r="F243" i="4"/>
  <c r="F242" i="4"/>
  <c r="E242" i="4"/>
  <c r="D242" i="4"/>
  <c r="F241" i="4"/>
  <c r="F240" i="4"/>
  <c r="F239" i="4"/>
  <c r="F238"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2"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F194" i="4"/>
  <c r="E194" i="4"/>
  <c r="D194" i="4"/>
  <c r="F193" i="4"/>
  <c r="F192" i="4"/>
  <c r="F191" i="4"/>
  <c r="F190" i="4"/>
  <c r="F189" i="4"/>
  <c r="E189" i="4"/>
  <c r="D185" i="1" s="1"/>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D154" i="4"/>
  <c r="D153" i="4"/>
  <c r="F151" i="4"/>
  <c r="F150" i="4"/>
  <c r="F149" i="4"/>
  <c r="F148" i="4"/>
  <c r="F147" i="4"/>
  <c r="F146" i="4"/>
  <c r="F145" i="4"/>
  <c r="F144" i="4"/>
  <c r="F143" i="4"/>
  <c r="F142" i="4"/>
  <c r="E141" i="4"/>
  <c r="D141" i="4"/>
  <c r="E140" i="4"/>
  <c r="F139" i="4"/>
  <c r="F138" i="4"/>
  <c r="F137" i="4"/>
  <c r="F136" i="4"/>
  <c r="F135" i="4"/>
  <c r="E135" i="4"/>
  <c r="E134" i="4" s="1"/>
  <c r="D130" i="1" s="1"/>
  <c r="G130" i="1" s="1"/>
  <c r="D135" i="4"/>
  <c r="D134" i="4"/>
  <c r="F134" i="4" s="1"/>
  <c r="F133" i="4"/>
  <c r="F132" i="4"/>
  <c r="F131" i="4"/>
  <c r="F130" i="4"/>
  <c r="E129" i="4"/>
  <c r="D129" i="4"/>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4" i="1" s="1"/>
  <c r="G94" i="1" s="1"/>
  <c r="D98" i="4"/>
  <c r="F98" i="4" s="1"/>
  <c r="F97" i="4"/>
  <c r="F96" i="4"/>
  <c r="F95" i="4"/>
  <c r="F94" i="4"/>
  <c r="F93" i="4"/>
  <c r="F92" i="4"/>
  <c r="F91" i="4"/>
  <c r="E91" i="4"/>
  <c r="D91" i="4"/>
  <c r="F90" i="4"/>
  <c r="F89" i="4"/>
  <c r="F88" i="4"/>
  <c r="F87" i="4"/>
  <c r="F86" i="4"/>
  <c r="F85" i="4"/>
  <c r="F84" i="4"/>
  <c r="E83" i="4"/>
  <c r="D83" i="4"/>
  <c r="C79" i="1" s="1"/>
  <c r="F81" i="4"/>
  <c r="F80" i="4"/>
  <c r="F79" i="4"/>
  <c r="F78" i="4"/>
  <c r="F77" i="4"/>
  <c r="E77" i="4"/>
  <c r="D77" i="4"/>
  <c r="F76" i="4"/>
  <c r="F75" i="4"/>
  <c r="F74" i="4"/>
  <c r="E74" i="4"/>
  <c r="D74" i="4"/>
  <c r="F73" i="4"/>
  <c r="F72" i="4"/>
  <c r="E71" i="4"/>
  <c r="D71" i="4"/>
  <c r="F70" i="4"/>
  <c r="F69" i="4"/>
  <c r="E68" i="4"/>
  <c r="D64" i="1" s="1"/>
  <c r="D68" i="4"/>
  <c r="F67" i="4"/>
  <c r="F66" i="4"/>
  <c r="F65" i="4"/>
  <c r="F64" i="4"/>
  <c r="E64" i="4"/>
  <c r="D64" i="4"/>
  <c r="F63" i="4"/>
  <c r="F62" i="4"/>
  <c r="E61" i="4"/>
  <c r="D61" i="4"/>
  <c r="F61" i="4" s="1"/>
  <c r="F60" i="4"/>
  <c r="F59" i="4"/>
  <c r="E58" i="4"/>
  <c r="D58" i="4"/>
  <c r="F58" i="4" s="1"/>
  <c r="F57" i="4"/>
  <c r="F56" i="4"/>
  <c r="F55" i="4"/>
  <c r="F54" i="4"/>
  <c r="E53" i="4"/>
  <c r="D53" i="4"/>
  <c r="F52" i="4"/>
  <c r="F51" i="4"/>
  <c r="E50" i="4"/>
  <c r="E49" i="4" s="1"/>
  <c r="D45" i="1" s="1"/>
  <c r="D50" i="4"/>
  <c r="F48" i="4"/>
  <c r="F47" i="4"/>
  <c r="F46" i="4"/>
  <c r="F45" i="4"/>
  <c r="F44" i="4"/>
  <c r="E44" i="4"/>
  <c r="D44" i="4"/>
  <c r="F43" i="4"/>
  <c r="E43" i="4"/>
  <c r="D43" i="4"/>
  <c r="F42" i="4"/>
  <c r="F41" i="4"/>
  <c r="F40" i="4"/>
  <c r="E39" i="4"/>
  <c r="D39" i="4"/>
  <c r="F38" i="4"/>
  <c r="F37" i="4"/>
  <c r="E36" i="4"/>
  <c r="D32" i="1" s="1"/>
  <c r="D36" i="4"/>
  <c r="F35" i="4"/>
  <c r="F34" i="4"/>
  <c r="F33" i="4"/>
  <c r="F32" i="4"/>
  <c r="F31" i="4"/>
  <c r="F30" i="4"/>
  <c r="E29" i="4"/>
  <c r="D29" i="4"/>
  <c r="F28" i="4"/>
  <c r="F27" i="4"/>
  <c r="F26" i="4"/>
  <c r="F25" i="4"/>
  <c r="F24" i="4"/>
  <c r="E23" i="4"/>
  <c r="D23" i="4"/>
  <c r="F22" i="4"/>
  <c r="F21" i="4"/>
  <c r="F20" i="4"/>
  <c r="F19" i="4"/>
  <c r="F18" i="4"/>
  <c r="F17" i="4"/>
  <c r="E17" i="4"/>
  <c r="D13" i="1" s="1"/>
  <c r="H13" i="1" s="1"/>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686" i="1"/>
  <c r="G1686" i="1"/>
  <c r="C1686" i="1"/>
  <c r="C1685" i="1"/>
  <c r="H1685" i="1" s="1"/>
  <c r="C1684" i="1"/>
  <c r="H1683" i="1"/>
  <c r="C1683" i="1"/>
  <c r="G1683" i="1" s="1"/>
  <c r="H1682" i="1"/>
  <c r="G1682" i="1"/>
  <c r="C1682" i="1"/>
  <c r="C1681" i="1"/>
  <c r="H1681" i="1" s="1"/>
  <c r="C1680" i="1"/>
  <c r="H1679" i="1"/>
  <c r="C1679" i="1"/>
  <c r="G1679" i="1" s="1"/>
  <c r="H1678" i="1"/>
  <c r="G1678" i="1"/>
  <c r="C1678" i="1"/>
  <c r="C1677" i="1"/>
  <c r="H1677" i="1" s="1"/>
  <c r="C1676" i="1"/>
  <c r="H1675" i="1"/>
  <c r="C1675" i="1"/>
  <c r="G1675" i="1" s="1"/>
  <c r="H1674" i="1"/>
  <c r="G1674" i="1"/>
  <c r="C1674" i="1"/>
  <c r="C1673" i="1"/>
  <c r="H1673" i="1" s="1"/>
  <c r="C1672" i="1"/>
  <c r="H1671" i="1"/>
  <c r="C1671" i="1"/>
  <c r="G1671" i="1" s="1"/>
  <c r="H1670" i="1"/>
  <c r="G1670" i="1"/>
  <c r="C1670" i="1"/>
  <c r="C1669" i="1"/>
  <c r="H1669" i="1" s="1"/>
  <c r="C1668" i="1"/>
  <c r="H1667" i="1"/>
  <c r="C1667" i="1"/>
  <c r="G1667" i="1" s="1"/>
  <c r="H1666" i="1"/>
  <c r="G1666" i="1"/>
  <c r="C1666" i="1"/>
  <c r="C1665" i="1"/>
  <c r="H1665" i="1" s="1"/>
  <c r="C1664" i="1"/>
  <c r="H1663" i="1"/>
  <c r="C1663" i="1"/>
  <c r="G1663" i="1" s="1"/>
  <c r="H1662" i="1"/>
  <c r="G1662" i="1"/>
  <c r="C1662" i="1"/>
  <c r="C1661" i="1"/>
  <c r="H1661" i="1" s="1"/>
  <c r="C1660" i="1"/>
  <c r="H1659" i="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H1638" i="1"/>
  <c r="G1638" i="1"/>
  <c r="C1638" i="1"/>
  <c r="C1637" i="1"/>
  <c r="C1636" i="1"/>
  <c r="H1635" i="1"/>
  <c r="C1635" i="1"/>
  <c r="G1635" i="1" s="1"/>
  <c r="H1634" i="1"/>
  <c r="G1634" i="1"/>
  <c r="C1634" i="1"/>
  <c r="C1633" i="1"/>
  <c r="C1632" i="1"/>
  <c r="H1631" i="1"/>
  <c r="C1631" i="1"/>
  <c r="G1631" i="1" s="1"/>
  <c r="H1630" i="1"/>
  <c r="G1630" i="1"/>
  <c r="C1630" i="1"/>
  <c r="C1629" i="1"/>
  <c r="H1627" i="1"/>
  <c r="C1627" i="1"/>
  <c r="G1627" i="1" s="1"/>
  <c r="H1626" i="1"/>
  <c r="G1626" i="1"/>
  <c r="C1626" i="1"/>
  <c r="C1625" i="1"/>
  <c r="C1624" i="1"/>
  <c r="G1620" i="1"/>
  <c r="C1620" i="1"/>
  <c r="H1620" i="1" s="1"/>
  <c r="C1619" i="1"/>
  <c r="G1619" i="1" s="1"/>
  <c r="H1618" i="1"/>
  <c r="G1618" i="1"/>
  <c r="C1618" i="1"/>
  <c r="H1617" i="1"/>
  <c r="G1617" i="1"/>
  <c r="C1617" i="1"/>
  <c r="C1616" i="1"/>
  <c r="H1616" i="1" s="1"/>
  <c r="H1615" i="1"/>
  <c r="C1615" i="1"/>
  <c r="G1615" i="1" s="1"/>
  <c r="G1614" i="1"/>
  <c r="H1613" i="1"/>
  <c r="C1613" i="1"/>
  <c r="G1613" i="1" s="1"/>
  <c r="C1612" i="1"/>
  <c r="C1611" i="1"/>
  <c r="G1611" i="1" s="1"/>
  <c r="H1610" i="1"/>
  <c r="G1610" i="1"/>
  <c r="C1610" i="1"/>
  <c r="C1609" i="1"/>
  <c r="C1608" i="1"/>
  <c r="H1608" i="1" s="1"/>
  <c r="H1607" i="1"/>
  <c r="C1607" i="1"/>
  <c r="G1607" i="1" s="1"/>
  <c r="H1606" i="1"/>
  <c r="G1606" i="1"/>
  <c r="C1606" i="1"/>
  <c r="C1605" i="1"/>
  <c r="H1603" i="1"/>
  <c r="C1603" i="1"/>
  <c r="G1603" i="1" s="1"/>
  <c r="C1601" i="1"/>
  <c r="C1600" i="1"/>
  <c r="H1600" i="1" s="1"/>
  <c r="H1599" i="1"/>
  <c r="C1599" i="1"/>
  <c r="G1599" i="1" s="1"/>
  <c r="H1598" i="1"/>
  <c r="G1598" i="1"/>
  <c r="C1598" i="1"/>
  <c r="C1597" i="1"/>
  <c r="C1596" i="1"/>
  <c r="H1596" i="1" s="1"/>
  <c r="H1595" i="1"/>
  <c r="C1595" i="1"/>
  <c r="G1595" i="1" s="1"/>
  <c r="H1594" i="1"/>
  <c r="G1594" i="1"/>
  <c r="C1594" i="1"/>
  <c r="C1593" i="1"/>
  <c r="C1592" i="1"/>
  <c r="H1592" i="1" s="1"/>
  <c r="H1591" i="1"/>
  <c r="C1591" i="1"/>
  <c r="G1591" i="1" s="1"/>
  <c r="H1590" i="1"/>
  <c r="G1590" i="1"/>
  <c r="C1590" i="1"/>
  <c r="C1589" i="1"/>
  <c r="C1588" i="1"/>
  <c r="H1588" i="1" s="1"/>
  <c r="H1587" i="1"/>
  <c r="C1587" i="1"/>
  <c r="G1587" i="1" s="1"/>
  <c r="H1586" i="1"/>
  <c r="G1586" i="1"/>
  <c r="C1586" i="1"/>
  <c r="C1585" i="1"/>
  <c r="C1584" i="1"/>
  <c r="H1584" i="1" s="1"/>
  <c r="H1582" i="1"/>
  <c r="G1582" i="1"/>
  <c r="C1582" i="1"/>
  <c r="H1581" i="1"/>
  <c r="D1581" i="1"/>
  <c r="C1581" i="1"/>
  <c r="G1581" i="1" s="1"/>
  <c r="D1580" i="1"/>
  <c r="C1580" i="1"/>
  <c r="H1579" i="1"/>
  <c r="D1579" i="1"/>
  <c r="C1579" i="1"/>
  <c r="G1579" i="1" s="1"/>
  <c r="I1579" i="1" s="1"/>
  <c r="J1578" i="1"/>
  <c r="D1578" i="1"/>
  <c r="C1578" i="1"/>
  <c r="D1577" i="1"/>
  <c r="C1577" i="1"/>
  <c r="H1576" i="1"/>
  <c r="D1576" i="1"/>
  <c r="C1576" i="1"/>
  <c r="G1576" i="1" s="1"/>
  <c r="I1576" i="1" s="1"/>
  <c r="J1575" i="1"/>
  <c r="D1575" i="1"/>
  <c r="C1575" i="1"/>
  <c r="H1574" i="1"/>
  <c r="D1574" i="1"/>
  <c r="C1574" i="1"/>
  <c r="G1574" i="1" s="1"/>
  <c r="D1573" i="1"/>
  <c r="C1573" i="1"/>
  <c r="D1572" i="1"/>
  <c r="D1571" i="1"/>
  <c r="H1570" i="1"/>
  <c r="D1570" i="1"/>
  <c r="C1570" i="1"/>
  <c r="G1570" i="1" s="1"/>
  <c r="D1569" i="1"/>
  <c r="C1569" i="1"/>
  <c r="H1568" i="1"/>
  <c r="D1568" i="1"/>
  <c r="C1568" i="1"/>
  <c r="G1568" i="1" s="1"/>
  <c r="I1568" i="1" s="1"/>
  <c r="J1567" i="1"/>
  <c r="D1567" i="1"/>
  <c r="C1567" i="1"/>
  <c r="H1566" i="1"/>
  <c r="D1566" i="1"/>
  <c r="C1566" i="1"/>
  <c r="G1566" i="1" s="1"/>
  <c r="D1565" i="1"/>
  <c r="C1565" i="1"/>
  <c r="H1564" i="1"/>
  <c r="D1564" i="1"/>
  <c r="C1564" i="1"/>
  <c r="G1564" i="1" s="1"/>
  <c r="I1564" i="1" s="1"/>
  <c r="H1563" i="1"/>
  <c r="C1563" i="1"/>
  <c r="G1563" i="1" s="1"/>
  <c r="D1562" i="1"/>
  <c r="C1562" i="1"/>
  <c r="H1561" i="1"/>
  <c r="D1561" i="1"/>
  <c r="C1561" i="1"/>
  <c r="G1561" i="1" s="1"/>
  <c r="I1561" i="1" s="1"/>
  <c r="J1560" i="1"/>
  <c r="D1560" i="1"/>
  <c r="C1560" i="1"/>
  <c r="H1559" i="1"/>
  <c r="D1559" i="1"/>
  <c r="C1559" i="1"/>
  <c r="G1559" i="1" s="1"/>
  <c r="D1558" i="1"/>
  <c r="C1558" i="1"/>
  <c r="H1557" i="1"/>
  <c r="D1557" i="1"/>
  <c r="C1557" i="1"/>
  <c r="G1557" i="1" s="1"/>
  <c r="I1557" i="1" s="1"/>
  <c r="H1556" i="1"/>
  <c r="D1556" i="1"/>
  <c r="C1556" i="1"/>
  <c r="G1556" i="1" s="1"/>
  <c r="H1555" i="1"/>
  <c r="C1555" i="1"/>
  <c r="G1555" i="1" s="1"/>
  <c r="J1554" i="1"/>
  <c r="D1554" i="1"/>
  <c r="C1554" i="1"/>
  <c r="H1553" i="1"/>
  <c r="D1553" i="1"/>
  <c r="C1553" i="1"/>
  <c r="G1553" i="1" s="1"/>
  <c r="D1552" i="1"/>
  <c r="C1552" i="1"/>
  <c r="H1551" i="1"/>
  <c r="D1551" i="1"/>
  <c r="C1551" i="1"/>
  <c r="G1551" i="1" s="1"/>
  <c r="I1551" i="1" s="1"/>
  <c r="J1550" i="1"/>
  <c r="D1550" i="1"/>
  <c r="C1550" i="1"/>
  <c r="H1549" i="1"/>
  <c r="D1549" i="1"/>
  <c r="C1549" i="1"/>
  <c r="G1549" i="1" s="1"/>
  <c r="D1548" i="1"/>
  <c r="C1548" i="1"/>
  <c r="H1547" i="1"/>
  <c r="G1547" i="1"/>
  <c r="D1547" i="1"/>
  <c r="C1547" i="1"/>
  <c r="J1547" i="1" s="1"/>
  <c r="D1546" i="1"/>
  <c r="C1546" i="1"/>
  <c r="H1545" i="1"/>
  <c r="G1545" i="1"/>
  <c r="I1545" i="1" s="1"/>
  <c r="D1545" i="1"/>
  <c r="C1545" i="1"/>
  <c r="J1545" i="1" s="1"/>
  <c r="D1544" i="1"/>
  <c r="C1544" i="1"/>
  <c r="H1543" i="1"/>
  <c r="G1543" i="1"/>
  <c r="I1543" i="1" s="1"/>
  <c r="D1543" i="1"/>
  <c r="C1543" i="1"/>
  <c r="J1543" i="1" s="1"/>
  <c r="D1542" i="1"/>
  <c r="C1542" i="1"/>
  <c r="H1541" i="1"/>
  <c r="G1541" i="1"/>
  <c r="I1541" i="1" s="1"/>
  <c r="D1541" i="1"/>
  <c r="C1541" i="1"/>
  <c r="J1541" i="1" s="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G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G1511" i="1"/>
  <c r="D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D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89" i="1"/>
  <c r="G1489" i="1"/>
  <c r="D1489" i="1"/>
  <c r="C1489" i="1"/>
  <c r="H1488" i="1"/>
  <c r="G1488" i="1"/>
  <c r="D1488" i="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G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D1435" i="1"/>
  <c r="H1434" i="1"/>
  <c r="G1434" i="1"/>
  <c r="D1434" i="1"/>
  <c r="C1434" i="1"/>
  <c r="H1433" i="1"/>
  <c r="G1433" i="1"/>
  <c r="D1433" i="1"/>
  <c r="C1433" i="1"/>
  <c r="D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3" i="1"/>
  <c r="G1423" i="1"/>
  <c r="D1423" i="1"/>
  <c r="C1423" i="1"/>
  <c r="H1422" i="1"/>
  <c r="G1422" i="1"/>
  <c r="D1422" i="1"/>
  <c r="C1422" i="1"/>
  <c r="H1421" i="1"/>
  <c r="G1421" i="1"/>
  <c r="D1421" i="1"/>
  <c r="C1421" i="1"/>
  <c r="H1420" i="1"/>
  <c r="G1420" i="1"/>
  <c r="D1420" i="1"/>
  <c r="C1420" i="1"/>
  <c r="H1419" i="1"/>
  <c r="G1419" i="1"/>
  <c r="D1419" i="1"/>
  <c r="C1419" i="1"/>
  <c r="D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D1265" i="1"/>
  <c r="G1265" i="1" s="1"/>
  <c r="C1265" i="1"/>
  <c r="D1264" i="1"/>
  <c r="H1263" i="1"/>
  <c r="G1263" i="1"/>
  <c r="D1263" i="1"/>
  <c r="C1263" i="1"/>
  <c r="H1262" i="1"/>
  <c r="G1262" i="1"/>
  <c r="D1262" i="1"/>
  <c r="C1262" i="1"/>
  <c r="D1261" i="1"/>
  <c r="G1261" i="1" s="1"/>
  <c r="C1261" i="1"/>
  <c r="D1260" i="1"/>
  <c r="H1260" i="1" s="1"/>
  <c r="C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C1208"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C1190" i="1"/>
  <c r="H1189" i="1"/>
  <c r="G1189" i="1"/>
  <c r="D1189" i="1"/>
  <c r="C1189" i="1"/>
  <c r="H1188" i="1"/>
  <c r="G1188" i="1"/>
  <c r="D1188" i="1"/>
  <c r="C1188" i="1"/>
  <c r="H1187" i="1"/>
  <c r="G1187" i="1"/>
  <c r="D1187" i="1"/>
  <c r="C1187" i="1"/>
  <c r="H1186" i="1"/>
  <c r="G1186" i="1"/>
  <c r="D1186" i="1"/>
  <c r="C1186" i="1"/>
  <c r="D1185" i="1"/>
  <c r="H1184" i="1"/>
  <c r="G1184" i="1"/>
  <c r="D1184" i="1"/>
  <c r="C1184" i="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G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D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D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G649" i="1"/>
  <c r="C649" i="1"/>
  <c r="H648" i="1"/>
  <c r="G648" i="1"/>
  <c r="D648" i="1"/>
  <c r="C648" i="1"/>
  <c r="H647" i="1"/>
  <c r="G647" i="1"/>
  <c r="D647" i="1"/>
  <c r="C647" i="1"/>
  <c r="H646" i="1"/>
  <c r="G646" i="1"/>
  <c r="D646" i="1"/>
  <c r="C646" i="1"/>
  <c r="H645" i="1"/>
  <c r="G645" i="1"/>
  <c r="D645" i="1"/>
  <c r="C645"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C615" i="1"/>
  <c r="H614" i="1"/>
  <c r="G614" i="1"/>
  <c r="D614" i="1"/>
  <c r="C614" i="1"/>
  <c r="H613" i="1"/>
  <c r="G613" i="1"/>
  <c r="D613" i="1"/>
  <c r="C613" i="1"/>
  <c r="H612" i="1"/>
  <c r="G612" i="1"/>
  <c r="D612" i="1"/>
  <c r="C612" i="1"/>
  <c r="H611" i="1"/>
  <c r="G611" i="1"/>
  <c r="D611" i="1"/>
  <c r="C611" i="1"/>
  <c r="D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C603" i="1"/>
  <c r="H602" i="1"/>
  <c r="G602" i="1"/>
  <c r="D602" i="1"/>
  <c r="C602"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D585" i="1"/>
  <c r="H584" i="1"/>
  <c r="G584" i="1"/>
  <c r="D584" i="1"/>
  <c r="C584" i="1"/>
  <c r="H583" i="1"/>
  <c r="G583" i="1"/>
  <c r="D583" i="1"/>
  <c r="C583" i="1"/>
  <c r="H582" i="1"/>
  <c r="G582" i="1"/>
  <c r="D582" i="1"/>
  <c r="C582" i="1"/>
  <c r="H581" i="1"/>
  <c r="G581" i="1"/>
  <c r="D581" i="1"/>
  <c r="C581" i="1"/>
  <c r="H580" i="1"/>
  <c r="G580" i="1"/>
  <c r="D580" i="1"/>
  <c r="C580"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D569" i="1"/>
  <c r="H568" i="1"/>
  <c r="G568" i="1"/>
  <c r="D568" i="1"/>
  <c r="C568" i="1"/>
  <c r="H567" i="1"/>
  <c r="G567" i="1"/>
  <c r="D567" i="1"/>
  <c r="C567"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D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D503" i="1"/>
  <c r="H502" i="1"/>
  <c r="G502" i="1"/>
  <c r="D502" i="1"/>
  <c r="C502" i="1"/>
  <c r="H501" i="1"/>
  <c r="G501" i="1"/>
  <c r="D501" i="1"/>
  <c r="C501" i="1"/>
  <c r="H500" i="1"/>
  <c r="G500" i="1"/>
  <c r="D500" i="1"/>
  <c r="C500" i="1"/>
  <c r="H499" i="1"/>
  <c r="G499" i="1"/>
  <c r="D499" i="1"/>
  <c r="C499" i="1"/>
  <c r="H498" i="1"/>
  <c r="G498" i="1"/>
  <c r="D498" i="1"/>
  <c r="C498" i="1"/>
  <c r="H497" i="1"/>
  <c r="G497" i="1"/>
  <c r="D497" i="1"/>
  <c r="C497"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D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D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D422" i="1"/>
  <c r="H422" i="1" s="1"/>
  <c r="C422"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5" i="1"/>
  <c r="G395" i="1"/>
  <c r="D395" i="1"/>
  <c r="C395" i="1"/>
  <c r="H394" i="1"/>
  <c r="G394" i="1"/>
  <c r="D394" i="1"/>
  <c r="C394" i="1"/>
  <c r="G393" i="1"/>
  <c r="C393" i="1"/>
  <c r="H392" i="1"/>
  <c r="G392" i="1"/>
  <c r="D392" i="1"/>
  <c r="C392" i="1"/>
  <c r="H391" i="1"/>
  <c r="G391" i="1"/>
  <c r="D391" i="1"/>
  <c r="C391" i="1"/>
  <c r="H390" i="1"/>
  <c r="G390" i="1"/>
  <c r="D390" i="1"/>
  <c r="C390" i="1"/>
  <c r="H389" i="1"/>
  <c r="G389" i="1"/>
  <c r="D389" i="1"/>
  <c r="C389" i="1"/>
  <c r="D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D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3" i="1"/>
  <c r="G343" i="1"/>
  <c r="D343" i="1"/>
  <c r="C343" i="1"/>
  <c r="H342" i="1"/>
  <c r="G342" i="1"/>
  <c r="D342" i="1"/>
  <c r="C342" i="1"/>
  <c r="H341" i="1"/>
  <c r="C341" i="1"/>
  <c r="H340" i="1"/>
  <c r="G340" i="1"/>
  <c r="D340" i="1"/>
  <c r="C340" i="1"/>
  <c r="H339" i="1"/>
  <c r="G339" i="1"/>
  <c r="D339" i="1"/>
  <c r="C339" i="1"/>
  <c r="H338" i="1"/>
  <c r="G338" i="1"/>
  <c r="D338" i="1"/>
  <c r="C338" i="1"/>
  <c r="H337" i="1"/>
  <c r="G337" i="1"/>
  <c r="D337" i="1"/>
  <c r="C337" i="1"/>
  <c r="D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D305" i="1"/>
  <c r="D304" i="1"/>
  <c r="H302" i="1"/>
  <c r="G302" i="1"/>
  <c r="D302" i="1"/>
  <c r="C302" i="1"/>
  <c r="H301" i="1"/>
  <c r="G301" i="1"/>
  <c r="D301" i="1"/>
  <c r="C301" i="1"/>
  <c r="H300" i="1"/>
  <c r="G300"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D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D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D136" i="1"/>
  <c r="H135" i="1"/>
  <c r="G135" i="1"/>
  <c r="D135" i="1"/>
  <c r="C135" i="1"/>
  <c r="H134" i="1"/>
  <c r="G134" i="1"/>
  <c r="D134" i="1"/>
  <c r="C134" i="1"/>
  <c r="H133" i="1"/>
  <c r="G133" i="1"/>
  <c r="D133" i="1"/>
  <c r="C133" i="1"/>
  <c r="H132" i="1"/>
  <c r="G132" i="1"/>
  <c r="D132" i="1"/>
  <c r="C132" i="1"/>
  <c r="C131" i="1"/>
  <c r="C130" i="1"/>
  <c r="H129" i="1"/>
  <c r="G129" i="1"/>
  <c r="D129" i="1"/>
  <c r="C129" i="1"/>
  <c r="H128" i="1"/>
  <c r="G128" i="1"/>
  <c r="D128" i="1"/>
  <c r="C128" i="1"/>
  <c r="H127" i="1"/>
  <c r="G127" i="1"/>
  <c r="D127" i="1"/>
  <c r="C127" i="1"/>
  <c r="H126" i="1"/>
  <c r="G126" i="1"/>
  <c r="D126" i="1"/>
  <c r="C126" i="1"/>
  <c r="D125" i="1"/>
  <c r="H124" i="1"/>
  <c r="G124" i="1"/>
  <c r="D124" i="1"/>
  <c r="C124" i="1"/>
  <c r="H123" i="1"/>
  <c r="G123" i="1"/>
  <c r="D123" i="1"/>
  <c r="C123"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D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D67" i="1"/>
  <c r="H66" i="1"/>
  <c r="G66" i="1"/>
  <c r="D66" i="1"/>
  <c r="C66" i="1"/>
  <c r="H65" i="1"/>
  <c r="G65" i="1"/>
  <c r="D65" i="1"/>
  <c r="C65"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D49" i="1"/>
  <c r="H48" i="1"/>
  <c r="G48" i="1"/>
  <c r="D48" i="1"/>
  <c r="C48" i="1"/>
  <c r="H47" i="1"/>
  <c r="G47" i="1"/>
  <c r="D47" i="1"/>
  <c r="C47"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D35" i="1"/>
  <c r="H34" i="1"/>
  <c r="G34" i="1"/>
  <c r="D34" i="1"/>
  <c r="C34" i="1"/>
  <c r="H33" i="1"/>
  <c r="G33" i="1"/>
  <c r="D33" i="1"/>
  <c r="C33"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G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F260" i="5" l="1"/>
  <c r="H1261" i="1"/>
  <c r="E303" i="9"/>
  <c r="B303" i="9" s="1"/>
  <c r="G1260" i="1"/>
  <c r="G298" i="1"/>
  <c r="G421" i="1"/>
  <c r="E648" i="4"/>
  <c r="D642" i="1" s="1"/>
  <c r="G422" i="1"/>
  <c r="H1546" i="1"/>
  <c r="J1546" i="1"/>
  <c r="G1546" i="1"/>
  <c r="I1546" i="1" s="1"/>
  <c r="G1548" i="1"/>
  <c r="I1548" i="1" s="1"/>
  <c r="H1548" i="1"/>
  <c r="H1552" i="1"/>
  <c r="G1552" i="1"/>
  <c r="I1552" i="1" s="1"/>
  <c r="H1597" i="1"/>
  <c r="G1597" i="1"/>
  <c r="H1558" i="1"/>
  <c r="G1558" i="1"/>
  <c r="I1558" i="1" s="1"/>
  <c r="G1569" i="1"/>
  <c r="I1569" i="1" s="1"/>
  <c r="H1569" i="1"/>
  <c r="H1573" i="1"/>
  <c r="G1573" i="1"/>
  <c r="I1573" i="1" s="1"/>
  <c r="H1625" i="1"/>
  <c r="G1625" i="1"/>
  <c r="H1637" i="1"/>
  <c r="G1637" i="1"/>
  <c r="E106" i="4"/>
  <c r="D102" i="1" s="1"/>
  <c r="D108" i="1"/>
  <c r="F401" i="4"/>
  <c r="C396" i="1"/>
  <c r="D19" i="1"/>
  <c r="F23" i="4"/>
  <c r="E7" i="5"/>
  <c r="H314" i="9"/>
  <c r="E88" i="5"/>
  <c r="D1093" i="1" s="1"/>
  <c r="D1094" i="1"/>
  <c r="E203" i="5"/>
  <c r="D1208" i="1"/>
  <c r="F130" i="6"/>
  <c r="D129" i="6"/>
  <c r="C1526" i="1"/>
  <c r="J1552" i="1"/>
  <c r="G1562" i="1"/>
  <c r="I1562" i="1" s="1"/>
  <c r="H1562" i="1"/>
  <c r="G1565" i="1"/>
  <c r="H1565" i="1"/>
  <c r="G1577" i="1"/>
  <c r="H1577" i="1"/>
  <c r="G1580" i="1"/>
  <c r="H1580" i="1"/>
  <c r="G1593" i="1"/>
  <c r="H1593" i="1"/>
  <c r="F50" i="4"/>
  <c r="D49" i="4"/>
  <c r="C46" i="1"/>
  <c r="F68" i="4"/>
  <c r="C64" i="1"/>
  <c r="F165" i="4"/>
  <c r="D164" i="4"/>
  <c r="D152" i="4" s="1"/>
  <c r="C161" i="1"/>
  <c r="F246" i="4"/>
  <c r="C242" i="1"/>
  <c r="D316" i="1"/>
  <c r="E308" i="4"/>
  <c r="F349" i="4"/>
  <c r="C344" i="1"/>
  <c r="F502" i="4"/>
  <c r="C496" i="1"/>
  <c r="F509" i="4"/>
  <c r="C503" i="1"/>
  <c r="F76" i="5"/>
  <c r="C1081" i="1"/>
  <c r="D1190" i="1"/>
  <c r="E178" i="5"/>
  <c r="D251" i="5"/>
  <c r="F94" i="6"/>
  <c r="C1490" i="1"/>
  <c r="F107" i="6"/>
  <c r="C1503" i="1"/>
  <c r="H130" i="1"/>
  <c r="H357" i="1"/>
  <c r="H1542" i="1"/>
  <c r="J1542" i="1"/>
  <c r="G1542" i="1"/>
  <c r="I1549" i="1"/>
  <c r="H1550" i="1"/>
  <c r="G1550" i="1"/>
  <c r="I1553" i="1"/>
  <c r="G1554" i="1"/>
  <c r="H1554" i="1"/>
  <c r="J1558" i="1"/>
  <c r="J1562" i="1"/>
  <c r="J1565" i="1"/>
  <c r="J1569" i="1"/>
  <c r="J1573" i="1"/>
  <c r="J1580" i="1"/>
  <c r="H1589" i="1"/>
  <c r="G1589" i="1"/>
  <c r="G1609" i="1"/>
  <c r="H1609" i="1"/>
  <c r="H1633" i="1"/>
  <c r="G1633" i="1"/>
  <c r="F36" i="4"/>
  <c r="C32" i="1"/>
  <c r="F39" i="4"/>
  <c r="C35" i="1"/>
  <c r="E153" i="4"/>
  <c r="D150" i="1"/>
  <c r="D233" i="1"/>
  <c r="F237" i="4"/>
  <c r="E373" i="4"/>
  <c r="C641" i="1"/>
  <c r="D460" i="1"/>
  <c r="E430" i="4"/>
  <c r="F485" i="4"/>
  <c r="D479" i="4"/>
  <c r="C479" i="1"/>
  <c r="F572" i="4"/>
  <c r="D571" i="4"/>
  <c r="C566" i="1"/>
  <c r="F575" i="4"/>
  <c r="C569" i="1"/>
  <c r="E5" i="6"/>
  <c r="D1406" i="1"/>
  <c r="F28" i="6"/>
  <c r="C1424" i="1"/>
  <c r="H28" i="3"/>
  <c r="C1431" i="1"/>
  <c r="C3" i="1"/>
  <c r="F126" i="4"/>
  <c r="D125" i="4"/>
  <c r="C122" i="1"/>
  <c r="F129" i="4"/>
  <c r="C125" i="1"/>
  <c r="D259" i="1"/>
  <c r="E262" i="4"/>
  <c r="D258" i="1" s="1"/>
  <c r="D265" i="1"/>
  <c r="F269" i="4"/>
  <c r="F523" i="4"/>
  <c r="D522" i="4"/>
  <c r="C517" i="1"/>
  <c r="H339" i="9"/>
  <c r="D1223" i="1"/>
  <c r="H1544" i="1"/>
  <c r="G1544" i="1"/>
  <c r="I1544" i="1" s="1"/>
  <c r="J1544" i="1"/>
  <c r="J1548" i="1"/>
  <c r="F53" i="4"/>
  <c r="C49" i="1"/>
  <c r="F71" i="4"/>
  <c r="C67" i="1"/>
  <c r="I1559" i="1"/>
  <c r="G1560" i="1"/>
  <c r="I1560" i="1" s="1"/>
  <c r="H1560" i="1"/>
  <c r="I1566" i="1"/>
  <c r="H1567" i="1"/>
  <c r="G1567" i="1"/>
  <c r="I1567" i="1" s="1"/>
  <c r="I1570" i="1"/>
  <c r="I1574" i="1"/>
  <c r="H1575" i="1"/>
  <c r="G1575" i="1"/>
  <c r="I1575" i="1" s="1"/>
  <c r="H1578" i="1"/>
  <c r="G1578" i="1"/>
  <c r="I1581" i="1"/>
  <c r="H1585" i="1"/>
  <c r="G1585" i="1"/>
  <c r="G1601" i="1"/>
  <c r="H1601" i="1"/>
  <c r="H1605" i="1"/>
  <c r="G1605" i="1"/>
  <c r="H1612" i="1"/>
  <c r="G1612" i="1"/>
  <c r="H1629" i="1"/>
  <c r="G1629" i="1"/>
  <c r="D25" i="1"/>
  <c r="F29" i="4"/>
  <c r="D199" i="1"/>
  <c r="E202" i="4"/>
  <c r="D198" i="1" s="1"/>
  <c r="F216" i="4"/>
  <c r="C212" i="1"/>
  <c r="D202" i="4"/>
  <c r="D530" i="1"/>
  <c r="F45" i="5"/>
  <c r="C1050" i="1"/>
  <c r="F52" i="5"/>
  <c r="C1057" i="1"/>
  <c r="F88" i="5"/>
  <c r="C1093" i="1"/>
  <c r="F120" i="5"/>
  <c r="D119" i="5"/>
  <c r="C1125" i="1"/>
  <c r="E6" i="7"/>
  <c r="D1540" i="1"/>
  <c r="D25" i="8"/>
  <c r="C1602" i="1" s="1"/>
  <c r="C1604" i="1"/>
  <c r="H1660" i="1"/>
  <c r="G1660" i="1"/>
  <c r="H1664" i="1"/>
  <c r="G1664" i="1"/>
  <c r="H1668" i="1"/>
  <c r="G1668" i="1"/>
  <c r="H1672" i="1"/>
  <c r="G1672" i="1"/>
  <c r="H1676" i="1"/>
  <c r="G1676" i="1"/>
  <c r="H1680" i="1"/>
  <c r="G1680" i="1"/>
  <c r="H1684" i="1"/>
  <c r="G1684" i="1"/>
  <c r="F141" i="4"/>
  <c r="D140" i="4"/>
  <c r="F310" i="4"/>
  <c r="D309" i="4"/>
  <c r="D44" i="8"/>
  <c r="C269" i="1"/>
  <c r="C285" i="1"/>
  <c r="C305" i="1"/>
  <c r="C336" i="1"/>
  <c r="C388" i="1"/>
  <c r="C451" i="1"/>
  <c r="C585" i="1"/>
  <c r="C610" i="1"/>
  <c r="C623" i="1"/>
  <c r="C1148" i="1"/>
  <c r="C1185" i="1"/>
  <c r="C1241" i="1"/>
  <c r="C1264" i="1"/>
  <c r="C1418" i="1"/>
  <c r="C1432" i="1"/>
  <c r="C1435" i="1"/>
  <c r="J1549" i="1"/>
  <c r="J1551" i="1"/>
  <c r="J1553" i="1"/>
  <c r="J1557" i="1"/>
  <c r="J1559" i="1"/>
  <c r="J1561" i="1"/>
  <c r="J1564" i="1"/>
  <c r="J1566" i="1"/>
  <c r="J1568" i="1"/>
  <c r="J1570" i="1"/>
  <c r="J1574" i="1"/>
  <c r="J1576" i="1"/>
  <c r="J1579" i="1"/>
  <c r="J1581" i="1"/>
  <c r="C1583" i="1"/>
  <c r="G1584" i="1"/>
  <c r="G1588" i="1"/>
  <c r="G1592" i="1"/>
  <c r="G1596" i="1"/>
  <c r="G1600" i="1"/>
  <c r="G1608" i="1"/>
  <c r="G1616" i="1"/>
  <c r="H1619" i="1"/>
  <c r="H1640" i="1"/>
  <c r="G1640" i="1"/>
  <c r="H1644" i="1"/>
  <c r="G1644" i="1"/>
  <c r="H1648" i="1"/>
  <c r="G1648" i="1"/>
  <c r="H1652" i="1"/>
  <c r="G1652" i="1"/>
  <c r="H1656" i="1"/>
  <c r="G1656" i="1"/>
  <c r="E7" i="4"/>
  <c r="G24" i="9"/>
  <c r="E24" i="9" s="1"/>
  <c r="F153" i="4"/>
  <c r="F231" i="4"/>
  <c r="D230" i="4"/>
  <c r="F426" i="4"/>
  <c r="F497" i="4"/>
  <c r="D491" i="4"/>
  <c r="D584" i="4"/>
  <c r="E597" i="4"/>
  <c r="D591" i="1" s="1"/>
  <c r="E647" i="4"/>
  <c r="D641" i="1" s="1"/>
  <c r="F656" i="4"/>
  <c r="D12" i="5"/>
  <c r="D7" i="5" s="1"/>
  <c r="D135" i="5"/>
  <c r="F136" i="5"/>
  <c r="F171" i="5"/>
  <c r="D203" i="5"/>
  <c r="D219" i="5"/>
  <c r="E251" i="5"/>
  <c r="F297" i="5"/>
  <c r="D296" i="5"/>
  <c r="E35" i="6"/>
  <c r="F35" i="6" s="1"/>
  <c r="D89" i="6"/>
  <c r="E114" i="6"/>
  <c r="C1623" i="1"/>
  <c r="H310" i="9"/>
  <c r="G310" i="9"/>
  <c r="E310" i="9" s="1"/>
  <c r="B310" i="9" s="1"/>
  <c r="H309" i="9"/>
  <c r="M228" i="9"/>
  <c r="H308" i="9"/>
  <c r="E308" i="9" s="1"/>
  <c r="B308"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1" i="9"/>
  <c r="E211" i="9" s="1"/>
  <c r="B211" i="9" s="1"/>
  <c r="G210" i="9"/>
  <c r="E210" i="9" s="1"/>
  <c r="B210" i="9" s="1"/>
  <c r="G209" i="9"/>
  <c r="E209" i="9" s="1"/>
  <c r="B209" i="9" s="1"/>
  <c r="G208" i="9"/>
  <c r="E208" i="9" s="1"/>
  <c r="B208" i="9" s="1"/>
  <c r="L207" i="9"/>
  <c r="F207" i="9" s="1"/>
  <c r="G302" i="9"/>
  <c r="E302" i="9" s="1"/>
  <c r="B302" i="9" s="1"/>
  <c r="G300" i="9"/>
  <c r="E300" i="9" s="1"/>
  <c r="B300" i="9" s="1"/>
  <c r="L228" i="9"/>
  <c r="F228" i="9" s="1"/>
  <c r="G212" i="9"/>
  <c r="E212" i="9" s="1"/>
  <c r="B212"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4" i="9"/>
  <c r="E224" i="9" s="1"/>
  <c r="B224" i="9" s="1"/>
  <c r="G216" i="9"/>
  <c r="E216" i="9" s="1"/>
  <c r="B216" i="9" s="1"/>
  <c r="G214" i="9"/>
  <c r="E214" i="9" s="1"/>
  <c r="B214" i="9" s="1"/>
  <c r="G309" i="9"/>
  <c r="G301" i="9"/>
  <c r="E301" i="9" s="1"/>
  <c r="B301" i="9" s="1"/>
  <c r="G226" i="9"/>
  <c r="E226" i="9" s="1"/>
  <c r="B226" i="9" s="1"/>
  <c r="G218" i="9"/>
  <c r="E218" i="9" s="1"/>
  <c r="B218" i="9" s="1"/>
  <c r="G177" i="9"/>
  <c r="E177" i="9" s="1"/>
  <c r="B177" i="9" s="1"/>
  <c r="G220" i="9"/>
  <c r="E220" i="9" s="1"/>
  <c r="B220" i="9" s="1"/>
  <c r="G213" i="9"/>
  <c r="E213" i="9" s="1"/>
  <c r="B213" i="9" s="1"/>
  <c r="H179" i="9"/>
  <c r="E179" i="9" s="1"/>
  <c r="B179" i="9" s="1"/>
  <c r="G178" i="9"/>
  <c r="E178" i="9" s="1"/>
  <c r="B178" i="9" s="1"/>
  <c r="G174" i="9"/>
  <c r="E174" i="9" s="1"/>
  <c r="B174" i="9" s="1"/>
  <c r="G180" i="9"/>
  <c r="E180" i="9" s="1"/>
  <c r="B180" i="9" s="1"/>
  <c r="G176" i="9"/>
  <c r="E176" i="9" s="1"/>
  <c r="B176" i="9" s="1"/>
  <c r="H24" i="9"/>
  <c r="B30" i="9"/>
  <c r="B34" i="9"/>
  <c r="B38" i="9"/>
  <c r="E70" i="9"/>
  <c r="B70" i="9" s="1"/>
  <c r="E102" i="9"/>
  <c r="B102" i="9" s="1"/>
  <c r="E134" i="9"/>
  <c r="B134" i="9" s="1"/>
  <c r="F83" i="4"/>
  <c r="D82" i="4"/>
  <c r="F107" i="4"/>
  <c r="D106" i="4"/>
  <c r="F262" i="4"/>
  <c r="F362" i="4"/>
  <c r="D361" i="4"/>
  <c r="D70" i="5"/>
  <c r="G336" i="9"/>
  <c r="F178" i="5"/>
  <c r="F115" i="6"/>
  <c r="D114" i="6"/>
  <c r="C4" i="1"/>
  <c r="C103" i="1"/>
  <c r="C137" i="1"/>
  <c r="D46" i="1"/>
  <c r="D122" i="1"/>
  <c r="D131" i="1"/>
  <c r="D566" i="1"/>
  <c r="D579" i="1"/>
  <c r="D601" i="1"/>
  <c r="D1141" i="1"/>
  <c r="D1526" i="1"/>
  <c r="C1571" i="1"/>
  <c r="C1572" i="1"/>
  <c r="H1611" i="1"/>
  <c r="H1624" i="1"/>
  <c r="G1624" i="1"/>
  <c r="H1632" i="1"/>
  <c r="G1632" i="1"/>
  <c r="H1636" i="1"/>
  <c r="G1636" i="1"/>
  <c r="G1661" i="1"/>
  <c r="G1665" i="1"/>
  <c r="G1669" i="1"/>
  <c r="G1673" i="1"/>
  <c r="G1677" i="1"/>
  <c r="G1681" i="1"/>
  <c r="G1685" i="1"/>
  <c r="H27" i="3"/>
  <c r="H33" i="3"/>
  <c r="E82" i="4"/>
  <c r="D78" i="1" s="1"/>
  <c r="F112" i="4"/>
  <c r="F154" i="4"/>
  <c r="E164" i="4"/>
  <c r="D160" i="1" s="1"/>
  <c r="E230" i="4"/>
  <c r="D226" i="1" s="1"/>
  <c r="D321" i="4"/>
  <c r="D373" i="4"/>
  <c r="F437" i="4"/>
  <c r="D431" i="4"/>
  <c r="D466" i="4"/>
  <c r="F603" i="4"/>
  <c r="D597" i="4"/>
  <c r="F8" i="5"/>
  <c r="G314" i="9"/>
  <c r="E314" i="9" s="1"/>
  <c r="B314" i="9" s="1"/>
  <c r="F89" i="5"/>
  <c r="H315" i="9"/>
  <c r="H316" i="9"/>
  <c r="E147" i="5"/>
  <c r="E69" i="5" s="1"/>
  <c r="G337" i="9"/>
  <c r="E337" i="9" s="1"/>
  <c r="B337" i="9" s="1"/>
  <c r="F197" i="5"/>
  <c r="D255" i="5"/>
  <c r="D51" i="8"/>
  <c r="C1628" i="1" s="1"/>
  <c r="E62" i="9"/>
  <c r="B62" i="9" s="1"/>
  <c r="E94" i="9"/>
  <c r="B94" i="9" s="1"/>
  <c r="E126" i="9"/>
  <c r="B126" i="9" s="1"/>
  <c r="G175" i="9"/>
  <c r="E175" i="9" s="1"/>
  <c r="B175" i="9" s="1"/>
  <c r="B25" i="9"/>
  <c r="B29" i="9"/>
  <c r="B33" i="9"/>
  <c r="B37" i="9"/>
  <c r="B159" i="9"/>
  <c r="G315" i="9"/>
  <c r="E315" i="9" s="1"/>
  <c r="B315" i="9" s="1"/>
  <c r="G316" i="9"/>
  <c r="E28" i="9"/>
  <c r="B28" i="9" s="1"/>
  <c r="E32" i="9"/>
  <c r="B32" i="9" s="1"/>
  <c r="E36" i="9"/>
  <c r="B36" i="9" s="1"/>
  <c r="B171" i="9"/>
  <c r="B228" i="9"/>
  <c r="B43" i="9"/>
  <c r="B47" i="9"/>
  <c r="B51" i="9"/>
  <c r="B55" i="9"/>
  <c r="B59" i="9"/>
  <c r="B63" i="9"/>
  <c r="B67" i="9"/>
  <c r="B71" i="9"/>
  <c r="B75" i="9"/>
  <c r="B79" i="9"/>
  <c r="B83" i="9"/>
  <c r="B87" i="9"/>
  <c r="B91" i="9"/>
  <c r="B95" i="9"/>
  <c r="B99" i="9"/>
  <c r="B103" i="9"/>
  <c r="B107" i="9"/>
  <c r="B111" i="9"/>
  <c r="B115" i="9"/>
  <c r="B119" i="9"/>
  <c r="B123" i="9"/>
  <c r="B127" i="9"/>
  <c r="B131" i="9"/>
  <c r="B135" i="9"/>
  <c r="B139" i="9"/>
  <c r="B143" i="9"/>
  <c r="B147" i="9"/>
  <c r="B151" i="9"/>
  <c r="B155" i="9"/>
  <c r="B160" i="9"/>
  <c r="B164" i="9"/>
  <c r="B168" i="9"/>
  <c r="B172" i="9"/>
  <c r="E320" i="9"/>
  <c r="B320" i="9" s="1"/>
  <c r="E328" i="9"/>
  <c r="B328" i="9" s="1"/>
  <c r="B304" i="9"/>
  <c r="B313" i="9"/>
  <c r="B229" i="9"/>
  <c r="B233" i="9"/>
  <c r="B237" i="9"/>
  <c r="B241" i="9"/>
  <c r="B245" i="9"/>
  <c r="B249" i="9"/>
  <c r="B253" i="9"/>
  <c r="B257" i="9"/>
  <c r="B261" i="9"/>
  <c r="B265" i="9"/>
  <c r="B269" i="9"/>
  <c r="B273" i="9"/>
  <c r="B277" i="9"/>
  <c r="B281" i="9"/>
  <c r="B285" i="9"/>
  <c r="B289" i="9"/>
  <c r="E312" i="9"/>
  <c r="B312" i="9" s="1"/>
  <c r="H642" i="1" l="1"/>
  <c r="G642" i="1"/>
  <c r="H18" i="3"/>
  <c r="C148" i="1"/>
  <c r="D299" i="4"/>
  <c r="D1074" i="1"/>
  <c r="I23" i="3"/>
  <c r="D6" i="5"/>
  <c r="H22" i="3"/>
  <c r="F7" i="5"/>
  <c r="C1012" i="1"/>
  <c r="H1628" i="1"/>
  <c r="G1628" i="1"/>
  <c r="G1572" i="1"/>
  <c r="H1572" i="1"/>
  <c r="D69" i="5"/>
  <c r="C1075" i="1"/>
  <c r="F70" i="5"/>
  <c r="C1300" i="1"/>
  <c r="F296" i="5"/>
  <c r="G338" i="9"/>
  <c r="F203" i="5"/>
  <c r="C1207" i="1"/>
  <c r="D177" i="5"/>
  <c r="F584" i="4"/>
  <c r="C578" i="1"/>
  <c r="H1185" i="1"/>
  <c r="G1185" i="1"/>
  <c r="G305" i="1"/>
  <c r="H305" i="1"/>
  <c r="H1050" i="1"/>
  <c r="G1050" i="1"/>
  <c r="H125" i="1"/>
  <c r="G125" i="1"/>
  <c r="G1431" i="1"/>
  <c r="G19" i="1"/>
  <c r="H19" i="1"/>
  <c r="D360" i="4"/>
  <c r="C356" i="1"/>
  <c r="F361" i="4"/>
  <c r="D1510" i="1"/>
  <c r="I30" i="3"/>
  <c r="F491" i="4"/>
  <c r="C485" i="1"/>
  <c r="E6" i="4"/>
  <c r="D3" i="1"/>
  <c r="G3" i="1" s="1"/>
  <c r="H1418" i="1"/>
  <c r="G1418" i="1"/>
  <c r="H1148" i="1"/>
  <c r="G1148" i="1"/>
  <c r="H451" i="1"/>
  <c r="G451" i="1"/>
  <c r="H285" i="1"/>
  <c r="G285" i="1"/>
  <c r="K1481" i="9"/>
  <c r="I39" i="3"/>
  <c r="C1621" i="1"/>
  <c r="C136" i="1"/>
  <c r="F140" i="4"/>
  <c r="D1539" i="1"/>
  <c r="E5" i="7"/>
  <c r="H1125" i="1"/>
  <c r="G1125" i="1"/>
  <c r="G212" i="1"/>
  <c r="H212" i="1"/>
  <c r="G517" i="1"/>
  <c r="H517" i="1"/>
  <c r="G265" i="1"/>
  <c r="H265" i="1"/>
  <c r="H3" i="1"/>
  <c r="H1406" i="1"/>
  <c r="G1406" i="1"/>
  <c r="H566" i="1"/>
  <c r="G566" i="1"/>
  <c r="C473" i="1"/>
  <c r="F479" i="4"/>
  <c r="H641" i="1"/>
  <c r="G641" i="1"/>
  <c r="H233" i="1"/>
  <c r="G233" i="1"/>
  <c r="I1554" i="1"/>
  <c r="H336" i="9"/>
  <c r="E177" i="5"/>
  <c r="D1182" i="1"/>
  <c r="H503" i="1"/>
  <c r="G503" i="1"/>
  <c r="H344" i="1"/>
  <c r="G344" i="1"/>
  <c r="H242" i="1"/>
  <c r="G242" i="1"/>
  <c r="F49" i="4"/>
  <c r="C45" i="1"/>
  <c r="H1208" i="1"/>
  <c r="G1208" i="1"/>
  <c r="G396" i="1"/>
  <c r="H396" i="1"/>
  <c r="H601" i="1"/>
  <c r="G601" i="1"/>
  <c r="C102" i="1"/>
  <c r="F106" i="4"/>
  <c r="B24" i="9"/>
  <c r="G1583" i="1"/>
  <c r="H1583" i="1"/>
  <c r="H1432" i="1"/>
  <c r="G1432" i="1"/>
  <c r="G585" i="1"/>
  <c r="H585" i="1"/>
  <c r="H1540" i="1"/>
  <c r="G1540" i="1"/>
  <c r="H1093" i="1"/>
  <c r="G1093" i="1"/>
  <c r="G199" i="1"/>
  <c r="H199" i="1"/>
  <c r="H1503" i="1"/>
  <c r="G1503" i="1"/>
  <c r="G46" i="1"/>
  <c r="H46" i="1"/>
  <c r="F255" i="5"/>
  <c r="C1259" i="1"/>
  <c r="F466" i="4"/>
  <c r="C460" i="1"/>
  <c r="H1571" i="1"/>
  <c r="G1571" i="1"/>
  <c r="H579" i="1"/>
  <c r="G579" i="1"/>
  <c r="F431" i="4"/>
  <c r="C425" i="1"/>
  <c r="D430" i="4"/>
  <c r="H137" i="1"/>
  <c r="G137" i="1"/>
  <c r="C78" i="1"/>
  <c r="F82" i="4"/>
  <c r="E309" i="9"/>
  <c r="B309" i="9" s="1"/>
  <c r="C1485" i="1"/>
  <c r="F89" i="6"/>
  <c r="D141" i="6"/>
  <c r="D1255" i="1"/>
  <c r="I25" i="3"/>
  <c r="H1264" i="1"/>
  <c r="G1264" i="1"/>
  <c r="H623" i="1"/>
  <c r="G623" i="1"/>
  <c r="H388" i="1"/>
  <c r="G388" i="1"/>
  <c r="H269" i="1"/>
  <c r="G269" i="1"/>
  <c r="G343" i="9"/>
  <c r="E343" i="9" s="1"/>
  <c r="H1604" i="1"/>
  <c r="G1604" i="1"/>
  <c r="F119" i="5"/>
  <c r="C1124" i="1"/>
  <c r="H1057" i="1"/>
  <c r="G1057" i="1"/>
  <c r="H530" i="1"/>
  <c r="G530" i="1"/>
  <c r="H25" i="1"/>
  <c r="G25" i="1"/>
  <c r="I1578" i="1"/>
  <c r="G67" i="1"/>
  <c r="H67" i="1"/>
  <c r="F522" i="4"/>
  <c r="C516" i="1"/>
  <c r="G258" i="1"/>
  <c r="H258" i="1"/>
  <c r="G122" i="1"/>
  <c r="H122" i="1"/>
  <c r="D6" i="4"/>
  <c r="E141" i="6"/>
  <c r="D1401" i="1"/>
  <c r="F5" i="6"/>
  <c r="I27" i="3"/>
  <c r="F571" i="4"/>
  <c r="D535" i="4"/>
  <c r="C565" i="1"/>
  <c r="F647" i="4"/>
  <c r="H150" i="1"/>
  <c r="G150" i="1"/>
  <c r="H32" i="1"/>
  <c r="G32" i="1"/>
  <c r="I1542" i="1"/>
  <c r="H1490" i="1"/>
  <c r="G1490" i="1"/>
  <c r="H1190" i="1"/>
  <c r="G1190" i="1"/>
  <c r="H64" i="1"/>
  <c r="G64" i="1"/>
  <c r="I1580" i="1"/>
  <c r="I1565" i="1"/>
  <c r="H1526" i="1"/>
  <c r="G1526" i="1"/>
  <c r="H338" i="9"/>
  <c r="D1207" i="1"/>
  <c r="D1012" i="1"/>
  <c r="E6" i="5"/>
  <c r="I22" i="3"/>
  <c r="F147" i="5"/>
  <c r="D1152" i="1"/>
  <c r="F373" i="4"/>
  <c r="C368" i="1"/>
  <c r="G4" i="1"/>
  <c r="H4" i="1"/>
  <c r="D45" i="8"/>
  <c r="F12" i="5"/>
  <c r="C1017" i="1"/>
  <c r="C226" i="1"/>
  <c r="F230" i="4"/>
  <c r="F202" i="4"/>
  <c r="C198" i="1"/>
  <c r="H49" i="1"/>
  <c r="G49" i="1"/>
  <c r="H479" i="1"/>
  <c r="G479" i="1"/>
  <c r="G35" i="1"/>
  <c r="H35" i="1"/>
  <c r="F251" i="5"/>
  <c r="H25" i="3"/>
  <c r="C1255" i="1"/>
  <c r="F164" i="4"/>
  <c r="C160" i="1"/>
  <c r="F321" i="4"/>
  <c r="C316" i="1"/>
  <c r="E316" i="9"/>
  <c r="B316" i="9" s="1"/>
  <c r="F597" i="4"/>
  <c r="C591" i="1"/>
  <c r="H1141" i="1"/>
  <c r="G1141" i="1"/>
  <c r="H131" i="1"/>
  <c r="G131" i="1"/>
  <c r="H103" i="1"/>
  <c r="G103" i="1"/>
  <c r="H30" i="3"/>
  <c r="C1510" i="1"/>
  <c r="F114" i="6"/>
  <c r="E336" i="9"/>
  <c r="B336" i="9" s="1"/>
  <c r="G1623" i="1"/>
  <c r="H1623" i="1"/>
  <c r="D1431" i="1"/>
  <c r="H1431" i="1" s="1"/>
  <c r="I28" i="3"/>
  <c r="G339" i="9"/>
  <c r="E339" i="9" s="1"/>
  <c r="B339" i="9" s="1"/>
  <c r="F219" i="5"/>
  <c r="C1223" i="1"/>
  <c r="F135" i="5"/>
  <c r="C1140" i="1"/>
  <c r="H1435" i="1"/>
  <c r="G1435" i="1"/>
  <c r="H1241" i="1"/>
  <c r="G1241" i="1"/>
  <c r="H610" i="1"/>
  <c r="G610" i="1"/>
  <c r="H336" i="1"/>
  <c r="G336" i="1"/>
  <c r="D308" i="4"/>
  <c r="C304" i="1"/>
  <c r="F309" i="4"/>
  <c r="H1602" i="1"/>
  <c r="G1602" i="1"/>
  <c r="E535" i="4"/>
  <c r="H259" i="1"/>
  <c r="G259" i="1"/>
  <c r="F125" i="4"/>
  <c r="C121" i="1"/>
  <c r="F7" i="4"/>
  <c r="H1424" i="1"/>
  <c r="G1424" i="1"/>
  <c r="G569" i="1"/>
  <c r="H569" i="1"/>
  <c r="E639" i="4"/>
  <c r="D633" i="1" s="1"/>
  <c r="D424" i="1"/>
  <c r="D368" i="1"/>
  <c r="E360" i="4"/>
  <c r="E152" i="4"/>
  <c r="F152" i="4" s="1"/>
  <c r="D149" i="1"/>
  <c r="I1550" i="1"/>
  <c r="H1081" i="1"/>
  <c r="G1081" i="1"/>
  <c r="H496" i="1"/>
  <c r="G496" i="1"/>
  <c r="E417" i="4"/>
  <c r="D412" i="1" s="1"/>
  <c r="D303" i="1"/>
  <c r="G161" i="1"/>
  <c r="H161" i="1"/>
  <c r="F129" i="6"/>
  <c r="C1525" i="1"/>
  <c r="H1094" i="1"/>
  <c r="G1094" i="1"/>
  <c r="G108" i="1"/>
  <c r="H108" i="1"/>
  <c r="H1525" i="1" l="1"/>
  <c r="G1525" i="1"/>
  <c r="G591" i="1"/>
  <c r="H591" i="1"/>
  <c r="H1017" i="1"/>
  <c r="G1017" i="1"/>
  <c r="D639" i="4"/>
  <c r="F430" i="4"/>
  <c r="C424" i="1"/>
  <c r="G136" i="1"/>
  <c r="H136" i="1"/>
  <c r="H356" i="1"/>
  <c r="G356" i="1"/>
  <c r="F69" i="5"/>
  <c r="H23" i="3"/>
  <c r="C1074" i="1"/>
  <c r="G368" i="1"/>
  <c r="H368" i="1"/>
  <c r="D422" i="4"/>
  <c r="F6" i="4"/>
  <c r="H17" i="3"/>
  <c r="C2" i="1"/>
  <c r="D300" i="4"/>
  <c r="H1124" i="1"/>
  <c r="G1124" i="1"/>
  <c r="B343" i="9"/>
  <c r="H78" i="1"/>
  <c r="G78" i="1"/>
  <c r="G425" i="1"/>
  <c r="H425" i="1"/>
  <c r="H1259" i="1"/>
  <c r="G1259" i="1"/>
  <c r="H45" i="1"/>
  <c r="G45" i="1"/>
  <c r="G1182" i="1"/>
  <c r="H1182" i="1"/>
  <c r="D1538" i="1"/>
  <c r="I33" i="3"/>
  <c r="G346" i="9"/>
  <c r="E346" i="9" s="1"/>
  <c r="H1621" i="1"/>
  <c r="G1621" i="1"/>
  <c r="F360" i="4"/>
  <c r="D418" i="4"/>
  <c r="C355" i="1"/>
  <c r="H1207" i="1"/>
  <c r="G1207" i="1"/>
  <c r="H1300" i="1"/>
  <c r="G1300" i="1"/>
  <c r="H1012" i="1"/>
  <c r="G1012" i="1"/>
  <c r="H1140" i="1"/>
  <c r="G1140" i="1"/>
  <c r="H198" i="1"/>
  <c r="G198" i="1"/>
  <c r="F177" i="5"/>
  <c r="D176" i="5"/>
  <c r="H24" i="3"/>
  <c r="C1181" i="1"/>
  <c r="D301" i="4"/>
  <c r="F299" i="4"/>
  <c r="D423" i="4"/>
  <c r="C295" i="1"/>
  <c r="H160" i="1"/>
  <c r="G160" i="1"/>
  <c r="H121" i="1"/>
  <c r="G121" i="1"/>
  <c r="E640" i="4"/>
  <c r="D634" i="1" s="1"/>
  <c r="D529" i="1"/>
  <c r="H304" i="1"/>
  <c r="G304" i="1"/>
  <c r="H1223" i="1"/>
  <c r="G1223" i="1"/>
  <c r="C1622" i="1"/>
  <c r="I40" i="3"/>
  <c r="D1011" i="1"/>
  <c r="H565" i="1"/>
  <c r="G565" i="1"/>
  <c r="H516" i="1"/>
  <c r="G516" i="1"/>
  <c r="H1485" i="1"/>
  <c r="G1485" i="1"/>
  <c r="H102" i="1"/>
  <c r="G102" i="1"/>
  <c r="E176" i="5"/>
  <c r="D1180" i="1" s="1"/>
  <c r="D1181" i="1"/>
  <c r="I24" i="3"/>
  <c r="H19" i="9"/>
  <c r="E19" i="9" s="1"/>
  <c r="B19" i="9" s="1"/>
  <c r="G473" i="1"/>
  <c r="H473" i="1"/>
  <c r="H1539" i="1"/>
  <c r="G1539" i="1"/>
  <c r="D2" i="1"/>
  <c r="E422" i="4"/>
  <c r="I17" i="3"/>
  <c r="G578" i="1"/>
  <c r="H578" i="1"/>
  <c r="E299" i="4"/>
  <c r="D148" i="1"/>
  <c r="H148" i="1" s="1"/>
  <c r="I18" i="3"/>
  <c r="D1537" i="1"/>
  <c r="I31" i="3"/>
  <c r="F141" i="6"/>
  <c r="H31" i="3"/>
  <c r="C1537" i="1"/>
  <c r="G348" i="9"/>
  <c r="E348" i="9" s="1"/>
  <c r="G299" i="9"/>
  <c r="F6" i="5"/>
  <c r="C1011" i="1"/>
  <c r="E418" i="4"/>
  <c r="D413" i="1" s="1"/>
  <c r="D355" i="1"/>
  <c r="G149" i="1"/>
  <c r="H149" i="1"/>
  <c r="D417" i="4"/>
  <c r="F308" i="4"/>
  <c r="C303" i="1"/>
  <c r="H1510" i="1"/>
  <c r="G1510" i="1"/>
  <c r="G316" i="1"/>
  <c r="H316" i="1"/>
  <c r="H1255" i="1"/>
  <c r="G1255" i="1"/>
  <c r="G226" i="1"/>
  <c r="H226" i="1"/>
  <c r="H1152" i="1"/>
  <c r="G1152" i="1"/>
  <c r="F535" i="4"/>
  <c r="D640" i="4"/>
  <c r="C529" i="1"/>
  <c r="G1401" i="1"/>
  <c r="H9" i="3"/>
  <c r="H1401" i="1"/>
  <c r="H460" i="1"/>
  <c r="G460" i="1"/>
  <c r="G344" i="9"/>
  <c r="E344" i="9" s="1"/>
  <c r="B344" i="9" s="1"/>
  <c r="H485" i="1"/>
  <c r="G485" i="1"/>
  <c r="E338" i="9"/>
  <c r="B338" i="9" s="1"/>
  <c r="H1075" i="1"/>
  <c r="G1075" i="1"/>
  <c r="H299" i="9" l="1"/>
  <c r="E299" i="9" s="1"/>
  <c r="B299" i="9" s="1"/>
  <c r="E347" i="9"/>
  <c r="B348" i="9"/>
  <c r="E423" i="4"/>
  <c r="E301" i="4"/>
  <c r="D297" i="1" s="1"/>
  <c r="D295" i="1"/>
  <c r="E300" i="4"/>
  <c r="D296" i="1" s="1"/>
  <c r="C297" i="1"/>
  <c r="F301" i="4"/>
  <c r="G1538" i="1"/>
  <c r="H1538" i="1"/>
  <c r="E342" i="9"/>
  <c r="H2" i="1"/>
  <c r="G2" i="1"/>
  <c r="C633" i="1"/>
  <c r="F639" i="4"/>
  <c r="F417" i="4"/>
  <c r="C412" i="1"/>
  <c r="F176" i="5"/>
  <c r="C1180" i="1"/>
  <c r="F300" i="4"/>
  <c r="C296" i="1"/>
  <c r="D643" i="4"/>
  <c r="F422" i="4"/>
  <c r="D424" i="4"/>
  <c r="C417" i="1"/>
  <c r="H1074" i="1"/>
  <c r="G1074" i="1"/>
  <c r="H529" i="1"/>
  <c r="G529" i="1"/>
  <c r="H8" i="3"/>
  <c r="H1011" i="1"/>
  <c r="G1011" i="1"/>
  <c r="C634" i="1"/>
  <c r="F640" i="4"/>
  <c r="G303" i="1"/>
  <c r="H303" i="1"/>
  <c r="G306" i="9"/>
  <c r="E306" i="9" s="1"/>
  <c r="B306" i="9" s="1"/>
  <c r="H1537" i="1"/>
  <c r="G1537" i="1"/>
  <c r="E424" i="4"/>
  <c r="D419" i="1" s="1"/>
  <c r="D417" i="1"/>
  <c r="E643" i="4"/>
  <c r="G295" i="1"/>
  <c r="H295" i="1"/>
  <c r="H1181" i="1"/>
  <c r="G1181" i="1"/>
  <c r="G148" i="1"/>
  <c r="G355" i="1"/>
  <c r="H355" i="1"/>
  <c r="K3" i="9"/>
  <c r="I9" i="3"/>
  <c r="H1622" i="1"/>
  <c r="G1622" i="1"/>
  <c r="H11" i="3"/>
  <c r="D644" i="4"/>
  <c r="D425" i="4"/>
  <c r="C418" i="1"/>
  <c r="G20" i="9"/>
  <c r="F423" i="4"/>
  <c r="F418" i="4"/>
  <c r="C413" i="1"/>
  <c r="B346" i="9"/>
  <c r="E345" i="9"/>
  <c r="I10" i="3" s="1"/>
  <c r="H424" i="1"/>
  <c r="G424" i="1"/>
  <c r="H1180" i="1" l="1"/>
  <c r="G1180" i="1"/>
  <c r="G412" i="1"/>
  <c r="H412" i="1"/>
  <c r="G297" i="1"/>
  <c r="H297" i="1"/>
  <c r="E644" i="4"/>
  <c r="H20" i="9"/>
  <c r="E20" i="9" s="1"/>
  <c r="B20" i="9" s="1"/>
  <c r="E425" i="4"/>
  <c r="D420" i="1" s="1"/>
  <c r="D418" i="1"/>
  <c r="F425" i="4"/>
  <c r="C420" i="1"/>
  <c r="F424" i="4"/>
  <c r="C419" i="1"/>
  <c r="H633" i="1"/>
  <c r="G633" i="1"/>
  <c r="M3" i="9"/>
  <c r="D645" i="4"/>
  <c r="F643" i="4"/>
  <c r="C637" i="1"/>
  <c r="C638" i="1"/>
  <c r="D646" i="4"/>
  <c r="I11" i="3"/>
  <c r="N3" i="9"/>
  <c r="E645" i="4"/>
  <c r="D637" i="1"/>
  <c r="G413" i="1"/>
  <c r="H413" i="1"/>
  <c r="G418" i="1"/>
  <c r="H418" i="1"/>
  <c r="H634" i="1"/>
  <c r="G634" i="1"/>
  <c r="H417" i="1"/>
  <c r="G417" i="1"/>
  <c r="G296" i="1"/>
  <c r="H296" i="1"/>
  <c r="F645" i="4" l="1"/>
  <c r="D649" i="4"/>
  <c r="C639" i="1"/>
  <c r="D638" i="1"/>
  <c r="H638" i="1" s="1"/>
  <c r="E646" i="4"/>
  <c r="G638" i="1"/>
  <c r="F644" i="4"/>
  <c r="G419" i="1"/>
  <c r="H419" i="1"/>
  <c r="H637" i="1"/>
  <c r="G637" i="1"/>
  <c r="H334" i="9"/>
  <c r="G334" i="9"/>
  <c r="E649" i="4"/>
  <c r="D639" i="1"/>
  <c r="F646" i="4"/>
  <c r="D650" i="4"/>
  <c r="C640" i="1"/>
  <c r="G420" i="1"/>
  <c r="H420" i="1"/>
  <c r="H20" i="3" l="1"/>
  <c r="C644" i="1"/>
  <c r="E334" i="9"/>
  <c r="H639" i="1"/>
  <c r="G639" i="1"/>
  <c r="F649" i="4"/>
  <c r="H19" i="3"/>
  <c r="C643" i="1"/>
  <c r="D643" i="1"/>
  <c r="I19" i="3"/>
  <c r="E650" i="4"/>
  <c r="D640" i="1"/>
  <c r="H7" i="3" l="1"/>
  <c r="G640" i="1"/>
  <c r="H640" i="1"/>
  <c r="B334" i="9"/>
  <c r="E298" i="9"/>
  <c r="I8" i="3" s="1"/>
  <c r="D644" i="1"/>
  <c r="H644" i="1" s="1"/>
  <c r="I20" i="3"/>
  <c r="G297" i="9"/>
  <c r="E297" i="9" s="1"/>
  <c r="B297" i="9" s="1"/>
  <c r="G643" i="1"/>
  <c r="H643" i="1"/>
  <c r="F650" i="4"/>
  <c r="J3" i="9" l="1"/>
  <c r="G644" i="1"/>
  <c r="G295" i="9" l="1"/>
  <c r="L293" i="9"/>
  <c r="F293" i="9" s="1"/>
  <c r="H295" i="9"/>
  <c r="H18" i="9"/>
  <c r="G22" i="9"/>
  <c r="G17" i="9"/>
  <c r="G16" i="9"/>
  <c r="L15" i="9"/>
  <c r="H15" i="9"/>
  <c r="H17" i="9"/>
  <c r="M15" i="9"/>
  <c r="G21" i="9"/>
  <c r="G18" i="9"/>
  <c r="L16" i="9"/>
  <c r="I12" i="9"/>
  <c r="H21" i="9"/>
  <c r="M16" i="9"/>
  <c r="J11" i="9"/>
  <c r="I17" i="9"/>
  <c r="J9" i="9"/>
  <c r="K13" i="9"/>
  <c r="I7" i="9"/>
  <c r="K11" i="9"/>
  <c r="I5" i="9"/>
  <c r="K5" i="9"/>
  <c r="K9" i="9"/>
  <c r="J5" i="9"/>
  <c r="K12" i="9"/>
  <c r="I11" i="9"/>
  <c r="H16" i="9"/>
  <c r="J17" i="9"/>
  <c r="J12" i="9"/>
  <c r="K7" i="9"/>
  <c r="K6" i="9"/>
  <c r="K10" i="9"/>
  <c r="J6" i="9"/>
  <c r="J10" i="9"/>
  <c r="G15" i="9"/>
  <c r="E15" i="9" s="1"/>
  <c r="I9" i="9"/>
  <c r="K8" i="9"/>
  <c r="I6" i="9"/>
  <c r="J13" i="9"/>
  <c r="H22" i="9"/>
  <c r="I13" i="9"/>
  <c r="J8" i="9"/>
  <c r="J7" i="9"/>
  <c r="I8" i="9"/>
  <c r="E13" i="9" l="1"/>
  <c r="B13" i="9" s="1"/>
  <c r="E10" i="9"/>
  <c r="B10" i="9" s="1"/>
  <c r="E11" i="9"/>
  <c r="B11" i="9" s="1"/>
  <c r="E5" i="9"/>
  <c r="B5" i="9" s="1"/>
  <c r="F15" i="9"/>
  <c r="B15" i="9" s="1"/>
  <c r="E21" i="9"/>
  <c r="B21" i="9" s="1"/>
  <c r="E8" i="9"/>
  <c r="B8" i="9" s="1"/>
  <c r="E9" i="9"/>
  <c r="B9" i="9" s="1"/>
  <c r="E12" i="9"/>
  <c r="B12" i="9" s="1"/>
  <c r="E16" i="9"/>
  <c r="E7" i="9"/>
  <c r="B7" i="9" s="1"/>
  <c r="F16" i="9"/>
  <c r="E17" i="9"/>
  <c r="B17" i="9" s="1"/>
  <c r="B293" i="9"/>
  <c r="F23" i="9"/>
  <c r="E6" i="9"/>
  <c r="B6" i="9" s="1"/>
  <c r="E18" i="9"/>
  <c r="B18" i="9" s="1"/>
  <c r="E22" i="9"/>
  <c r="B22" i="9" s="1"/>
  <c r="E295" i="9"/>
  <c r="F14" i="9" l="1"/>
  <c r="F3" i="9" s="1"/>
  <c r="B295" i="9"/>
  <c r="E23" i="9"/>
  <c r="I7" i="3" s="1"/>
  <c r="E4" i="9"/>
  <c r="E14" i="9"/>
  <c r="I13" i="3" s="1"/>
  <c r="B16" i="9"/>
  <c r="E3" i="9" l="1"/>
</calcChain>
</file>

<file path=xl/sharedStrings.xml><?xml version="1.0" encoding="utf-8"?>
<sst xmlns="http://schemas.openxmlformats.org/spreadsheetml/2006/main" count="4733" uniqueCount="3656">
  <si>
    <t>Obveznik:</t>
  </si>
  <si>
    <t>36160 - OPĆINA BOROVO</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</si>
  <si>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</si>
  <si>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</si>
  <si>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</si>
  <si>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</si>
  <si>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</si>
  <si>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</si>
  <si>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</si>
  <si>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</si>
  <si>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</si>
  <si>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</si>
  <si>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</si>
  <si>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</si>
  <si>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</si>
  <si>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</si>
  <si>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</si>
  <si>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</si>
  <si>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</si>
  <si>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</si>
  <si>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</si>
  <si>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</si>
  <si>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</si>
  <si>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</si>
  <si>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</si>
  <si>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</si>
  <si>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</si>
  <si>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</si>
  <si>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</si>
  <si>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</si>
  <si>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</si>
  <si>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</si>
  <si>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</si>
  <si>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</si>
  <si>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</si>
  <si>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</si>
  <si>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</si>
  <si>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</si>
  <si>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</si>
  <si>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</si>
  <si>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</si>
  <si>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</si>
  <si>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</si>
  <si>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</si>
  <si>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</si>
  <si>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</si>
  <si>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</si>
  <si>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</si>
  <si>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</si>
  <si>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</si>
  <si>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</si>
  <si>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</si>
  <si>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</si>
  <si>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</si>
  <si>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</si>
  <si>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</si>
  <si>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</si>
  <si>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</si>
  <si>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</si>
  <si>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</si>
  <si>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</si>
  <si>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</si>
  <si>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</si>
  <si>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</si>
  <si>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</si>
  <si>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</si>
  <si>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</si>
  <si>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</si>
  <si>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</si>
  <si>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</si>
  <si>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</si>
  <si>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</si>
  <si>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</si>
  <si>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</si>
  <si>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</si>
  <si>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</si>
  <si>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</si>
  <si>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</si>
  <si>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</si>
  <si>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</si>
  <si>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</si>
  <si>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</si>
  <si>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</si>
  <si>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</si>
  <si>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</si>
  <si>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</si>
  <si>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</si>
  <si>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</si>
  <si>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</si>
  <si>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</si>
  <si>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</si>
  <si>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</si>
  <si>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</si>
  <si>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</si>
  <si>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</si>
  <si>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</si>
  <si>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</si>
  <si>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</si>
  <si>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</si>
  <si>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</si>
  <si>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</si>
  <si>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</si>
  <si>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</si>
  <si>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</si>
  <si>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</si>
  <si>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</si>
  <si>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</si>
  <si>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</si>
  <si>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</si>
  <si>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</si>
  <si>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</si>
  <si>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</si>
  <si>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</si>
  <si>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</si>
  <si>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</si>
  <si>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</si>
  <si>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</si>
  <si>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</si>
  <si>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</si>
  <si>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</si>
  <si>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</si>
  <si>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</si>
  <si>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</si>
  <si>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</si>
  <si>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</si>
  <si>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</si>
  <si>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</si>
  <si>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</si>
  <si>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</si>
  <si>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</si>
  <si>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</si>
  <si>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</si>
  <si>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</si>
  <si>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</si>
  <si>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</si>
  <si>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</si>
  <si>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</si>
  <si>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</si>
  <si>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</si>
  <si>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</si>
  <si>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</si>
  <si>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</si>
  <si>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</si>
  <si>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</si>
  <si>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</si>
  <si>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</si>
  <si>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</si>
  <si>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</si>
  <si>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</si>
  <si>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</si>
  <si>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</si>
  <si>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</si>
  <si>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</si>
  <si>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</si>
  <si>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</si>
  <si>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</si>
  <si>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</si>
  <si>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</si>
  <si>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</si>
  <si>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</si>
  <si>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</si>
  <si>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</si>
  <si>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</si>
  <si>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</si>
  <si>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</si>
  <si>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</si>
  <si>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</si>
  <si>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</si>
  <si>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</si>
  <si>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</si>
  <si>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</si>
  <si>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</si>
  <si>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</si>
  <si>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</si>
  <si>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</si>
  <si>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</si>
  <si>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</si>
  <si>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</si>
  <si>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</si>
  <si>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</si>
  <si>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</si>
  <si>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</si>
  <si>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</si>
  <si>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</si>
  <si>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</si>
  <si>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</si>
  <si>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</si>
  <si>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</si>
  <si>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</si>
  <si>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</si>
  <si>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</si>
  <si>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</si>
  <si>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</si>
  <si>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</si>
  <si>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</si>
  <si>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</si>
  <si>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</si>
  <si>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</si>
  <si>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</si>
  <si>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</si>
  <si>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</si>
  <si>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</si>
  <si>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</si>
  <si>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</si>
  <si>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</si>
  <si>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</si>
  <si>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</si>
  <si>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</si>
  <si>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</si>
  <si>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</si>
  <si>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</si>
  <si>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</si>
  <si>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</si>
  <si>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</si>
  <si>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</si>
  <si>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</si>
  <si>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</si>
  <si>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</si>
  <si>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</si>
  <si>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</si>
  <si>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</si>
  <si>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</si>
  <si>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</si>
  <si>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</si>
  <si>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</si>
  <si>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</si>
  <si>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</si>
  <si>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</si>
  <si>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</si>
  <si>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</si>
  <si>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</si>
  <si>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</si>
  <si>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</si>
  <si>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</si>
  <si>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</si>
  <si>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</si>
  <si>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</si>
  <si>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</si>
  <si>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</si>
  <si>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</si>
  <si>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</si>
  <si>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</si>
  <si>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</si>
  <si>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</si>
  <si>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</si>
  <si>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</si>
  <si>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</si>
  <si>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</si>
  <si>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</si>
  <si>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</si>
  <si>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</si>
  <si>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</si>
  <si>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</si>
  <si>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</si>
  <si>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</si>
  <si>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</si>
  <si>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</si>
  <si>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</si>
  <si>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</si>
  <si>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</si>
  <si>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</si>
  <si>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</si>
  <si>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</si>
  <si>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</si>
  <si>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</si>
  <si>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</si>
  <si>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</si>
  <si>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</si>
  <si>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</si>
  <si>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</si>
  <si>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</si>
  <si>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</si>
  <si>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</si>
  <si>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</si>
  <si>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</si>
  <si>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</si>
  <si>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</si>
  <si>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</si>
  <si>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</si>
  <si>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</si>
  <si>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</si>
  <si>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</si>
  <si>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</si>
  <si>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</si>
  <si>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</si>
  <si>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</si>
  <si>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</si>
  <si>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</si>
  <si>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</si>
  <si>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</si>
  <si>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</si>
  <si>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</si>
  <si>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</si>
  <si>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</si>
  <si>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</si>
  <si>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</si>
  <si>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</si>
  <si>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</si>
  <si>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</si>
  <si>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</si>
  <si>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</si>
  <si>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</si>
  <si>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</si>
  <si>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</si>
  <si>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</si>
  <si>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</si>
  <si>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</si>
  <si>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</si>
  <si>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</si>
  <si>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</si>
  <si>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</si>
  <si>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</si>
  <si>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</si>
  <si>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</si>
  <si>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</si>
  <si>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</si>
  <si>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</si>
  <si>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</si>
  <si>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</si>
  <si>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</si>
  <si>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</si>
  <si>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</si>
  <si>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</si>
  <si>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</si>
  <si>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</si>
  <si>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</si>
  <si>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</si>
  <si>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</si>
  <si>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</si>
  <si>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</si>
  <si>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</si>
  <si>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</si>
  <si>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</si>
  <si>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</si>
  <si>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</si>
  <si>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</si>
  <si>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</si>
  <si>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</si>
  <si>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</si>
  <si>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</si>
  <si>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</si>
  <si>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</si>
  <si>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</si>
  <si>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</si>
  <si>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</si>
  <si>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</si>
  <si>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</si>
  <si>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</si>
  <si>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</si>
  <si>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</si>
  <si>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</si>
  <si>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</si>
  <si>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</si>
  <si>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</si>
  <si>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</si>
  <si>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</si>
  <si>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</si>
  <si>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</si>
  <si>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</si>
  <si>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</si>
  <si>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</si>
  <si>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</si>
  <si>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</si>
  <si>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</si>
  <si>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</si>
  <si>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</si>
  <si>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</si>
  <si>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</si>
  <si>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</si>
  <si>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</si>
  <si>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</si>
  <si>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</si>
  <si>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</si>
  <si>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</si>
  <si>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</si>
  <si>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</si>
  <si>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</si>
  <si>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</si>
  <si>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</si>
  <si>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</si>
  <si>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</si>
  <si>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</si>
  <si>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</si>
  <si>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</si>
  <si>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</si>
  <si>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</si>
  <si>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</si>
  <si>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</si>
  <si>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</si>
  <si>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</si>
  <si>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</si>
  <si>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</si>
  <si>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</si>
  <si>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</si>
  <si>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</si>
  <si>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</si>
  <si>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</si>
  <si>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</si>
  <si>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</si>
  <si>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</si>
  <si>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</si>
  <si>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</si>
  <si>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</si>
  <si>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</si>
  <si>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</si>
  <si>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</si>
  <si>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</si>
  <si>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</si>
  <si>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</si>
  <si>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</si>
  <si>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</si>
  <si>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</si>
  <si>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</si>
  <si>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</si>
  <si>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</si>
  <si>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</si>
  <si>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</si>
  <si>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</si>
  <si>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</si>
  <si>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</si>
  <si>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</si>
  <si>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</si>
  <si>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</si>
  <si>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</si>
  <si>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</si>
  <si>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</si>
  <si>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</si>
  <si>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</si>
  <si>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</si>
  <si>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</si>
  <si>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</si>
  <si>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</si>
  <si>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</si>
  <si>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</si>
  <si>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</si>
  <si>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</si>
  <si>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</si>
  <si>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</si>
  <si>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</si>
  <si>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</si>
  <si>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</si>
  <si>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</si>
  <si>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</si>
  <si>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</si>
  <si>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</si>
  <si>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</si>
  <si>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</si>
  <si>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</si>
  <si>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</si>
  <si>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</si>
  <si>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</si>
  <si>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</si>
  <si>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</si>
  <si>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</si>
  <si>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</si>
  <si>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</si>
  <si>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</si>
  <si>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</si>
  <si>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</si>
  <si>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</si>
  <si>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</si>
  <si>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</si>
  <si>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</si>
  <si>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</si>
  <si>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</si>
  <si>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</si>
  <si>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</si>
  <si>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</si>
  <si>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</si>
  <si>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</si>
  <si>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</si>
  <si>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</si>
  <si>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</si>
  <si>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</si>
  <si>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</si>
  <si>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</si>
  <si>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</si>
  <si>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</si>
  <si>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</si>
  <si>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</si>
  <si>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</si>
  <si>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</si>
  <si>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</si>
  <si>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</si>
  <si>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</si>
  <si>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</si>
  <si>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</si>
  <si>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</si>
  <si>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</si>
  <si>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</si>
  <si>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</si>
  <si>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</si>
  <si>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</si>
  <si>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</si>
  <si>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</si>
  <si>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</si>
  <si>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</si>
  <si>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</si>
  <si>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</si>
  <si>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</si>
  <si>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</si>
  <si>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</si>
  <si>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</si>
  <si>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</si>
  <si>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</si>
  <si>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</si>
  <si>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</si>
  <si>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</si>
  <si>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</si>
  <si>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</si>
  <si>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</si>
  <si>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</si>
  <si>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</si>
  <si>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</si>
  <si>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</si>
  <si>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</si>
  <si>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</si>
  <si>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</si>
  <si>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</si>
  <si>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</si>
  <si>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</si>
  <si>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</si>
  <si>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</si>
  <si>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</si>
  <si>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</si>
  <si>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</si>
  <si>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</si>
  <si>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</si>
  <si>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</si>
  <si>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</si>
  <si>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</si>
  <si>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</si>
  <si>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</si>
  <si>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</si>
  <si>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</si>
  <si>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</si>
  <si>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</si>
  <si>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</si>
  <si>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</si>
  <si>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</si>
  <si>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</si>
  <si>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</si>
  <si>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</si>
  <si>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</si>
  <si>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</si>
  <si>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</si>
  <si>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</si>
  <si>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</si>
  <si>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</si>
  <si>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</si>
  <si>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</si>
  <si>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</si>
  <si>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</si>
  <si>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</si>
  <si>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</si>
  <si>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</si>
  <si>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</si>
  <si>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</si>
  <si>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</si>
  <si>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</si>
  <si>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</si>
  <si>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</si>
  <si>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</si>
  <si>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</si>
  <si>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</si>
  <si>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</si>
  <si>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</si>
  <si>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</si>
  <si>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</si>
  <si>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</si>
  <si>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</si>
  <si>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</si>
  <si>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</si>
  <si>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</si>
  <si>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</si>
  <si>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</si>
  <si>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</si>
  <si>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</si>
  <si>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</si>
  <si>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</si>
  <si>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</si>
  <si>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</si>
  <si>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</si>
  <si>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</si>
  <si>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</si>
  <si>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</si>
  <si>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</si>
  <si>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</si>
  <si>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</si>
  <si>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</si>
  <si>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</si>
  <si>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</si>
  <si>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</si>
  <si>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</si>
  <si>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</si>
  <si>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</si>
  <si>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</si>
  <si>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</si>
  <si>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</si>
  <si>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</si>
  <si>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</si>
  <si>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</si>
  <si>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</si>
  <si>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</si>
  <si>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</si>
  <si>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</si>
  <si>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</si>
  <si>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</si>
  <si>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</si>
  <si>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</si>
  <si>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</si>
  <si>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</si>
  <si>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</si>
  <si>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</si>
  <si>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</si>
  <si>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</si>
  <si>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</si>
  <si>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</si>
  <si>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</si>
  <si>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</si>
  <si>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</si>
  <si>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</si>
  <si>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</si>
  <si>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</si>
  <si>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</si>
  <si>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</si>
  <si>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</si>
  <si>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</si>
  <si>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</si>
  <si>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</si>
  <si>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</si>
  <si>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</si>
  <si>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</si>
  <si>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</si>
  <si>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</si>
  <si>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</si>
  <si>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</si>
  <si>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</si>
  <si>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</si>
  <si>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</si>
  <si>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</si>
  <si>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</si>
  <si>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</si>
  <si>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</si>
  <si>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</si>
  <si>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</si>
  <si>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</si>
  <si>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</si>
  <si>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</si>
  <si>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</si>
  <si>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</si>
  <si>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</si>
  <si>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</si>
  <si>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</si>
  <si>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</si>
  <si>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</si>
  <si>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</si>
  <si>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</si>
  <si>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</si>
  <si>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</si>
  <si>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</si>
  <si>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</si>
  <si>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</si>
  <si>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</si>
  <si>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</si>
  <si>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</si>
  <si>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</si>
  <si>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</si>
  <si>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</si>
  <si>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</si>
  <si>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</si>
  <si>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</si>
  <si>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</si>
  <si>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</si>
  <si>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</si>
  <si>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</si>
  <si>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</si>
  <si>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</si>
  <si>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</si>
  <si>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</si>
  <si>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</si>
  <si>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</si>
  <si>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</si>
  <si>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</si>
  <si>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</si>
  <si>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</si>
  <si>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</si>
  <si>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</si>
  <si>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</si>
  <si>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</si>
  <si>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</si>
  <si>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</si>
  <si>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</si>
  <si>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</si>
  <si>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</si>
  <si>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</si>
  <si>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</si>
  <si>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</si>
  <si>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</si>
  <si>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</si>
  <si>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</si>
  <si>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</si>
  <si>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</si>
  <si>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</si>
  <si>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</si>
  <si>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</si>
  <si>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</si>
  <si>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</si>
  <si>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</si>
  <si>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</si>
  <si>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</si>
  <si>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</si>
  <si>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</si>
  <si>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</si>
  <si>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</si>
  <si>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</si>
  <si>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</si>
  <si>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</si>
  <si>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</si>
  <si>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</si>
  <si>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</si>
  <si>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</si>
  <si>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</si>
  <si>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</si>
  <si>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</si>
  <si>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</si>
  <si>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</si>
  <si>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</si>
  <si>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</si>
  <si>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</si>
  <si>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</si>
  <si>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</si>
  <si>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</si>
  <si>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</si>
  <si>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</si>
  <si>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</si>
  <si>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</si>
  <si>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</si>
  <si>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</si>
  <si>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</si>
  <si>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</si>
  <si>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</si>
  <si>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</si>
  <si>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</si>
  <si>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</si>
  <si>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</si>
  <si>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</si>
  <si>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</si>
  <si>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</si>
  <si>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</si>
  <si>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</si>
  <si>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</si>
  <si>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</si>
  <si>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</si>
  <si>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</si>
  <si>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</si>
  <si>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</si>
  <si>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</si>
  <si>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</si>
  <si>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</si>
  <si>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</si>
  <si>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</si>
  <si>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</si>
  <si>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</si>
  <si>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</si>
  <si>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</si>
  <si>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</si>
  <si>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</si>
  <si>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</si>
  <si>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</si>
  <si>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</si>
  <si>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</si>
  <si>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</si>
  <si>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</si>
  <si>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</si>
  <si>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</si>
  <si>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</si>
  <si>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</si>
  <si>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</si>
  <si>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</si>
  <si>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</si>
  <si>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</si>
  <si>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</si>
  <si>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</si>
  <si>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</si>
  <si>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</si>
  <si>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</si>
  <si>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</si>
  <si>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</si>
  <si>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</si>
  <si>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</si>
  <si>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</si>
  <si>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</si>
  <si>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</si>
  <si>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</si>
  <si>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</si>
  <si>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</si>
  <si>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</si>
  <si>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</si>
  <si>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</si>
  <si>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</si>
  <si>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</si>
  <si>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</si>
  <si>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</si>
  <si>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</si>
  <si>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</si>
  <si>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</si>
  <si>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</si>
  <si>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</si>
  <si>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</si>
  <si>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</si>
  <si>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</si>
  <si>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</si>
  <si>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</si>
  <si>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</si>
  <si>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</si>
  <si>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</si>
  <si>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</si>
  <si>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</si>
  <si>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</si>
  <si>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</si>
  <si>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</si>
  <si>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</si>
  <si>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</si>
  <si>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</si>
  <si>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</si>
  <si>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</si>
  <si>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</si>
  <si>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</si>
  <si>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</si>
  <si>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</si>
  <si>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</si>
  <si>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</si>
  <si>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</si>
  <si>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</si>
  <si>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</si>
  <si>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</si>
  <si>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</si>
  <si>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</si>
  <si>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</si>
  <si>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</si>
  <si>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</si>
  <si>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</si>
  <si>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</si>
  <si>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</si>
  <si>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</si>
  <si>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</si>
  <si>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</si>
  <si>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</si>
  <si>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</si>
  <si>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</si>
  <si>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</si>
  <si>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</si>
  <si>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</si>
  <si>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</si>
  <si>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</si>
  <si>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</si>
  <si>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</si>
  <si>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</si>
  <si>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</si>
  <si>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</si>
  <si>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</si>
  <si>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</si>
  <si>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</si>
  <si>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</si>
  <si>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</si>
  <si>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</si>
  <si>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</si>
  <si>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</si>
  <si>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</si>
  <si>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</si>
  <si>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</si>
  <si>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</si>
  <si>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</si>
  <si>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</si>
  <si>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</si>
  <si>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</si>
  <si>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</si>
  <si>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</si>
  <si>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</si>
  <si>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</si>
  <si>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</si>
  <si>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</si>
  <si>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</si>
  <si>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</si>
  <si>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</si>
  <si>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</si>
  <si>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</si>
  <si>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</si>
  <si>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</si>
  <si>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</si>
  <si>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</si>
  <si>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</si>
  <si>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</si>
  <si>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</si>
  <si>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</si>
  <si>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</si>
  <si>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</si>
  <si>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</si>
  <si>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</si>
  <si>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</si>
  <si>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</si>
  <si>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</si>
  <si>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</si>
  <si>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</si>
  <si>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</si>
  <si>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</si>
  <si>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</si>
  <si>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</si>
  <si>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</si>
  <si>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</si>
  <si>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</si>
  <si>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</si>
  <si>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</si>
  <si>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</si>
  <si>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</si>
  <si>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</si>
  <si>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</si>
  <si>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</si>
  <si>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</si>
  <si>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</si>
  <si>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</si>
  <si>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</si>
  <si>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</si>
  <si>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</si>
  <si>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</si>
  <si>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</si>
  <si>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</si>
  <si>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</si>
  <si>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</si>
  <si>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</si>
  <si>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</si>
  <si>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</si>
  <si>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</si>
  <si>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</si>
  <si>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</si>
  <si>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</si>
  <si>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</si>
  <si>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</si>
  <si>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</si>
  <si>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</si>
  <si>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</si>
  <si>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</si>
  <si>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</si>
  <si>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</si>
  <si>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</si>
  <si>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</si>
  <si>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</si>
  <si>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</si>
  <si>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</si>
  <si>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</si>
  <si>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</si>
  <si>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</si>
  <si>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</si>
  <si>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</si>
  <si>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</si>
  <si>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</si>
  <si>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</si>
  <si>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</si>
  <si>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</si>
  <si>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</si>
  <si>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</si>
  <si>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</si>
  <si>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</si>
  <si>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</si>
  <si>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</si>
  <si>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</si>
  <si>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</si>
  <si>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</si>
  <si>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</si>
  <si>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</si>
  <si>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</si>
  <si>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</si>
  <si>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</si>
  <si>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</si>
  <si>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</si>
  <si>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</si>
  <si>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</si>
  <si>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</si>
  <si>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</si>
  <si>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</si>
  <si>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</si>
  <si>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</si>
  <si>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</si>
  <si>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</si>
  <si>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</si>
  <si>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</si>
  <si>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</si>
  <si>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</si>
  <si>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</si>
  <si>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</si>
  <si>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</si>
  <si>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</si>
  <si>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</si>
  <si>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</si>
  <si>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</si>
  <si>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</si>
  <si>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</si>
  <si>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</si>
  <si>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</si>
  <si>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</si>
  <si>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</si>
  <si>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</si>
  <si>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</si>
  <si>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</si>
  <si>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</si>
  <si>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</si>
  <si>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</si>
  <si>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</si>
  <si>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</si>
  <si>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</si>
  <si>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</si>
  <si>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</si>
  <si>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</si>
  <si>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</si>
  <si>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</si>
  <si>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</si>
  <si>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</si>
  <si>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</si>
  <si>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</si>
  <si>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</si>
  <si>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</si>
  <si>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</si>
  <si>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</si>
  <si>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</si>
  <si>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</si>
  <si>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</si>
  <si>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</si>
  <si>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</si>
  <si>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</si>
  <si>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</si>
  <si>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</si>
  <si>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</si>
  <si>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</si>
  <si>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</si>
  <si>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</si>
  <si>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</si>
  <si>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</si>
  <si>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</si>
  <si>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</si>
  <si>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</si>
  <si>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</si>
  <si>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</si>
  <si>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</si>
  <si>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</si>
  <si>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</si>
  <si>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</si>
  <si>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</si>
  <si>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</si>
  <si>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</si>
  <si>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</si>
  <si>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</si>
  <si>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</si>
  <si>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</si>
  <si>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</si>
  <si>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</si>
  <si>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</si>
  <si>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</si>
  <si>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</si>
  <si>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</si>
  <si>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</si>
  <si>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</si>
  <si>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</si>
  <si>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</si>
  <si>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</si>
  <si>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</si>
  <si>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</si>
  <si>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</si>
  <si>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</si>
  <si>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</si>
  <si>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</si>
  <si>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</si>
  <si>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</si>
  <si>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</si>
  <si>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</si>
  <si>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</si>
  <si>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</si>
  <si>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</si>
  <si>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</si>
  <si>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</si>
  <si>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</si>
  <si>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</si>
  <si>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</si>
  <si>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</si>
  <si>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</si>
  <si>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</si>
  <si>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</si>
  <si>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</si>
  <si>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</si>
  <si>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</si>
  <si>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</si>
  <si>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</si>
  <si>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</si>
  <si>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</si>
  <si>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</si>
  <si>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</si>
  <si>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</si>
  <si>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</si>
  <si>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</si>
  <si>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</si>
  <si>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</si>
  <si>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</si>
  <si>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</si>
  <si>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</si>
  <si>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</si>
  <si>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</si>
  <si>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</si>
  <si>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</si>
  <si>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</si>
  <si>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</si>
  <si>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</si>
  <si>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</si>
  <si>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</si>
  <si>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</si>
  <si>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</si>
  <si>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</si>
  <si>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</si>
  <si>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</si>
  <si>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</si>
  <si>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</si>
  <si>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</si>
  <si>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</si>
  <si>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</si>
  <si>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</si>
  <si>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</si>
  <si>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</si>
  <si>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</si>
  <si>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</si>
  <si>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</si>
  <si>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</si>
  <si>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</si>
  <si>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</si>
  <si>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</si>
  <si>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</si>
  <si>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</si>
  <si>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</si>
  <si>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</si>
  <si>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</si>
  <si>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</si>
  <si>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</si>
  <si>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</si>
  <si>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</si>
  <si>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</si>
  <si>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</si>
  <si>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</si>
  <si>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</si>
  <si>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</si>
  <si>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</si>
  <si>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</si>
  <si>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</si>
  <si>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</si>
  <si>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</si>
  <si>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</si>
  <si>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</si>
  <si>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</si>
  <si>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</si>
  <si>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</si>
  <si>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</si>
  <si>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</si>
  <si>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</si>
  <si>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</si>
  <si>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</si>
  <si>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</si>
  <si>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</si>
  <si>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</si>
  <si>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</si>
  <si>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</si>
  <si>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</si>
  <si>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</si>
  <si>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</si>
  <si>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</si>
  <si>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</si>
  <si>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</si>
  <si>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</si>
  <si>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</si>
  <si>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</si>
  <si>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</si>
  <si>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</si>
  <si>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</si>
  <si>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</si>
  <si>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</si>
  <si>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</si>
  <si>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</si>
  <si>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</si>
  <si>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</si>
  <si>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</si>
  <si>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</si>
  <si>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</si>
  <si>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</si>
  <si>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</si>
  <si>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</si>
  <si>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</si>
  <si>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</si>
  <si>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</si>
  <si>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</si>
  <si>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</si>
  <si>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</si>
  <si>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</si>
  <si>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</si>
  <si>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</si>
  <si>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</si>
  <si>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</si>
  <si>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</si>
  <si>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</si>
  <si>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</si>
  <si>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</si>
  <si>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</si>
  <si>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</si>
  <si>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</si>
  <si>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</si>
  <si>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</si>
  <si>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</si>
  <si>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</si>
  <si>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</si>
  <si>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</si>
  <si>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</si>
  <si>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</si>
  <si>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</si>
  <si>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</si>
  <si>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</si>
  <si>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</si>
  <si>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</si>
  <si>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</si>
  <si>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</si>
  <si>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</si>
  <si>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</si>
  <si>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</si>
  <si>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</si>
  <si>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</si>
  <si>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</si>
  <si>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</si>
  <si>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</si>
  <si>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</si>
  <si>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</si>
  <si>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</si>
  <si>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</si>
  <si>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</si>
  <si>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</si>
  <si>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</si>
  <si>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</si>
  <si>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</si>
  <si>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</si>
  <si>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</si>
  <si>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</si>
  <si>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</si>
  <si>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</si>
  <si>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</si>
  <si>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</si>
  <si>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</si>
  <si>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</si>
  <si>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</si>
  <si>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</si>
  <si>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</si>
  <si>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</si>
  <si>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</si>
  <si>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</si>
  <si>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</si>
  <si>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</si>
  <si>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</si>
  <si>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</si>
  <si>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</si>
  <si>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</si>
  <si>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</si>
  <si>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</si>
  <si>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</si>
  <si>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</si>
  <si>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</si>
  <si>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</si>
  <si>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</si>
  <si>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</si>
  <si>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</si>
  <si>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</si>
  <si>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</si>
  <si>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</si>
  <si>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</si>
  <si>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</si>
  <si>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</si>
  <si>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</si>
  <si>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</si>
  <si>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</si>
  <si>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</si>
  <si>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</si>
  <si>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</si>
  <si>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</si>
  <si>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</si>
  <si>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</si>
  <si>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</si>
  <si>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</si>
  <si>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</si>
  <si>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</si>
  <si>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</si>
  <si>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</si>
  <si>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</si>
  <si>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</si>
  <si>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</si>
  <si>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</si>
  <si>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</si>
  <si>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</si>
  <si>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</si>
  <si>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</si>
  <si>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</si>
  <si>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</si>
  <si>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</si>
  <si>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</si>
  <si>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</si>
  <si>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</si>
  <si>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</si>
  <si>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</si>
  <si>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</si>
  <si>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</si>
  <si>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</si>
  <si>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</si>
  <si>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</si>
  <si>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</si>
  <si>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</si>
  <si>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</si>
  <si>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</si>
  <si>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</si>
  <si>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</si>
  <si>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</si>
  <si>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</si>
  <si>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</si>
  <si>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</si>
  <si>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</si>
  <si>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</si>
  <si>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</si>
  <si>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</si>
  <si>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</si>
  <si>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</si>
  <si>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</si>
  <si>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</si>
  <si>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</si>
  <si>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</si>
  <si>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</si>
  <si>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</si>
  <si>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</si>
  <si>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</si>
  <si>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</si>
  <si>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</si>
  <si>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</si>
  <si>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</si>
  <si>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</si>
  <si>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</si>
  <si>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</si>
  <si>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</si>
  <si>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</si>
  <si>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</si>
  <si>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</si>
  <si>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</si>
  <si>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</si>
  <si>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</si>
  <si>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</si>
  <si>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</si>
  <si>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</si>
  <si>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</si>
  <si>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</si>
  <si>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</si>
  <si>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</si>
  <si>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</si>
  <si>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</si>
  <si>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</si>
  <si>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</si>
  <si>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</si>
  <si>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</si>
  <si>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</si>
  <si>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</si>
  <si>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</si>
  <si>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</si>
  <si>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</si>
  <si>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</si>
  <si>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</si>
  <si>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</si>
  <si>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</si>
  <si>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</si>
  <si>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</si>
  <si>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</si>
  <si>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</si>
  <si>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</si>
  <si>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</si>
  <si>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</si>
  <si>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</si>
  <si>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</si>
  <si>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</si>
  <si>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</si>
  <si>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</si>
  <si>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</si>
  <si>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</si>
  <si>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</si>
  <si>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</si>
  <si>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</si>
  <si>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</si>
  <si>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</si>
  <si>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</si>
  <si>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</si>
  <si>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</si>
  <si>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</si>
  <si>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</si>
  <si>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</si>
  <si>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</si>
  <si>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</si>
  <si>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</si>
  <si>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</si>
  <si>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</si>
  <si>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</si>
  <si>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</si>
  <si>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</si>
  <si>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</si>
  <si>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</si>
  <si>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</si>
  <si>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</si>
  <si>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</si>
  <si>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</si>
  <si>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</si>
  <si>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</si>
  <si>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</si>
  <si>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</si>
  <si>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</si>
  <si>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</si>
  <si>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</si>
  <si>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</si>
  <si>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</si>
  <si>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</si>
  <si>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</si>
  <si>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</si>
  <si>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</si>
  <si>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</si>
  <si>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</si>
  <si>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</si>
  <si>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</si>
  <si>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</si>
  <si>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</si>
  <si>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</si>
  <si>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</si>
  <si>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</si>
  <si>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</si>
  <si>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</si>
  <si>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</si>
  <si>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</si>
  <si>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</si>
  <si>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</si>
  <si>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</si>
  <si>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</si>
  <si>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</si>
  <si>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</si>
  <si>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</si>
  <si>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</si>
  <si>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</si>
  <si>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</si>
  <si>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</si>
  <si>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</si>
  <si>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</si>
  <si>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</si>
  <si>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</si>
  <si>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</si>
  <si>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</si>
  <si>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</si>
  <si>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</si>
  <si>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</si>
  <si>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</si>
  <si>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</si>
  <si>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</si>
  <si>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</si>
  <si>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</si>
  <si>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</si>
  <si>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</si>
  <si>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</si>
  <si>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</si>
  <si>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</si>
  <si>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</si>
  <si>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</si>
  <si>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</si>
  <si>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</si>
  <si>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</si>
  <si>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</si>
  <si>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</si>
  <si>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</si>
  <si>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</si>
  <si>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</si>
  <si>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</si>
  <si>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</si>
  <si>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</si>
  <si>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</si>
  <si>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</si>
  <si>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</si>
  <si>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</si>
  <si>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</si>
  <si>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</si>
  <si>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</si>
  <si>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</si>
  <si>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</si>
  <si>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</si>
  <si>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</si>
  <si>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</si>
  <si>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</si>
  <si>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</si>
  <si>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</si>
  <si>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</si>
  <si>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</si>
  <si>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</si>
  <si>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</si>
  <si>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</si>
  <si>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</si>
  <si>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</si>
  <si>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</si>
  <si>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</si>
  <si>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</si>
  <si>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</si>
  <si>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</si>
  <si>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</si>
  <si>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</si>
  <si>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</si>
  <si>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</si>
  <si>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</si>
  <si>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</si>
  <si>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</si>
  <si>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</si>
  <si>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</si>
  <si>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</si>
  <si>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</si>
  <si>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</si>
  <si>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</si>
  <si>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</si>
  <si>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</si>
  <si>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</si>
  <si>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</si>
  <si>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</si>
  <si>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</si>
  <si>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</si>
  <si>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</si>
  <si>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</si>
  <si>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</si>
  <si>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</si>
  <si>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</si>
  <si>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</si>
  <si>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</si>
  <si>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</si>
  <si>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</si>
  <si>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</si>
  <si>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</si>
  <si>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</si>
  <si>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</si>
  <si>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</si>
  <si>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</si>
  <si>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</si>
  <si>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</si>
  <si>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</si>
  <si>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</si>
  <si>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</si>
  <si>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</si>
  <si>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</si>
  <si>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</si>
  <si>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</si>
  <si>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</si>
  <si>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</si>
  <si>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</si>
  <si>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</si>
  <si>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</si>
  <si>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</si>
  <si>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</si>
  <si>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</si>
  <si>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</si>
  <si>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</si>
  <si>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</si>
  <si>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</si>
  <si>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</si>
  <si>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</si>
  <si>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</si>
  <si>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</si>
  <si>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</si>
  <si>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</si>
  <si>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</si>
  <si>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</si>
  <si>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</si>
  <si>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</si>
  <si>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</si>
  <si>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</si>
  <si>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</si>
  <si>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</si>
  <si>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</si>
  <si>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</si>
  <si>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</si>
  <si>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</si>
  <si>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</si>
  <si>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</si>
  <si>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</si>
  <si>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</si>
  <si>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</si>
  <si>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</si>
  <si>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</si>
  <si>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</si>
  <si>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</si>
  <si>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</si>
  <si>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</si>
  <si>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</si>
  <si>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</si>
  <si>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</si>
  <si>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</si>
  <si>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</si>
  <si>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</si>
  <si>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</si>
  <si>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</si>
  <si>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</si>
  <si>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</si>
  <si>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</si>
  <si>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</si>
  <si>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</si>
  <si>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</si>
  <si>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</si>
  <si>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</si>
  <si>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</si>
  <si>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</si>
  <si>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</si>
  <si>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</si>
  <si>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</si>
  <si>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</si>
  <si>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</si>
  <si>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</si>
  <si>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</si>
  <si>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</si>
  <si>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</si>
  <si>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</si>
  <si>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</si>
  <si>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</si>
  <si>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</si>
  <si>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</si>
  <si>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</si>
  <si>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</si>
  <si>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</si>
  <si>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</si>
  <si>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</si>
  <si>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</si>
  <si>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</si>
  <si>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</si>
  <si>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</si>
  <si>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</si>
  <si>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</si>
  <si>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</si>
  <si>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</si>
  <si>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</si>
  <si>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</si>
  <si>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</si>
  <si>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</si>
  <si>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</si>
  <si>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</si>
  <si>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</si>
  <si>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</si>
  <si>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</si>
  <si>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</si>
  <si>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</si>
  <si>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</si>
  <si>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</si>
  <si>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</si>
  <si>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</si>
  <si>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</si>
  <si>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</si>
  <si>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</si>
  <si>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</si>
  <si>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</si>
  <si>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</si>
  <si>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</si>
  <si>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</si>
  <si>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</si>
  <si>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</si>
  <si>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</si>
  <si>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</si>
  <si>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</si>
  <si>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</si>
  <si>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</si>
  <si>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</si>
  <si>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</si>
  <si>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</si>
  <si>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</si>
  <si>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</si>
  <si>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</si>
  <si>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</si>
  <si>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</si>
  <si>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</si>
  <si>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</si>
  <si>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</si>
  <si>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</si>
  <si>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</si>
  <si>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</si>
  <si>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</si>
  <si>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</si>
  <si>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</si>
  <si>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</si>
  <si>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</si>
  <si>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</si>
  <si>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</si>
  <si>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</si>
  <si>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</si>
  <si>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</si>
  <si>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</si>
  <si>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</si>
  <si>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</si>
  <si>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</si>
  <si>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</si>
  <si>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</si>
  <si>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</si>
  <si>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</si>
  <si>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</si>
  <si>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</si>
  <si>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</si>
  <si>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</si>
  <si>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</si>
  <si>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</si>
  <si>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</si>
  <si>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</si>
  <si>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</si>
  <si>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</si>
  <si>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</si>
  <si>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</si>
  <si>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</si>
  <si>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</si>
  <si>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</si>
  <si>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</si>
  <si>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</si>
  <si>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</si>
  <si>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</si>
  <si>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</si>
  <si>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</si>
  <si>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</si>
  <si>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</si>
  <si>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</si>
  <si>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</si>
  <si>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</si>
  <si>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</si>
  <si>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</si>
  <si>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</si>
  <si>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</si>
  <si>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</si>
  <si>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</si>
  <si>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</si>
  <si>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</si>
  <si>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</si>
  <si>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</si>
  <si>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</si>
  <si>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</si>
  <si>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</si>
  <si>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</si>
  <si>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</si>
  <si>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</si>
  <si>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</si>
  <si>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</si>
  <si>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</si>
  <si>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</si>
  <si>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</si>
  <si>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</si>
  <si>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</si>
  <si>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</si>
  <si>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</si>
  <si>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</si>
  <si>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</si>
  <si>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</si>
  <si>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</si>
  <si>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</si>
  <si>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</si>
  <si>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</si>
  <si>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</si>
  <si>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</si>
  <si>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</si>
  <si>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</si>
  <si>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</si>
  <si>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</si>
  <si>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</si>
  <si>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</si>
  <si>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</si>
  <si>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</si>
  <si>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</si>
  <si>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</si>
  <si>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</si>
  <si>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</si>
  <si>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</si>
  <si>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</si>
  <si>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</si>
  <si>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</si>
  <si>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</si>
  <si>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</si>
  <si>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</si>
  <si>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</si>
  <si>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</si>
  <si>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</si>
  <si>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</si>
  <si>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</si>
  <si>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</si>
  <si>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</si>
  <si>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</si>
  <si>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</si>
  <si>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</si>
  <si>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</si>
  <si>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</si>
  <si>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</si>
  <si>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</si>
  <si>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</si>
  <si>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</si>
  <si>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</si>
  <si>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</si>
  <si>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</si>
  <si>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</si>
  <si>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</si>
  <si>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</si>
  <si>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</si>
  <si>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</si>
  <si>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</si>
  <si>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</si>
  <si>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</si>
  <si>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</si>
  <si>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</si>
  <si>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</si>
  <si>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</si>
  <si>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</si>
  <si>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</si>
  <si>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</si>
  <si>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</si>
  <si>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</si>
  <si>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</si>
  <si>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</si>
  <si>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</si>
  <si>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</si>
  <si>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</si>
  <si>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</si>
  <si>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</si>
  <si>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</si>
  <si>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</si>
  <si>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</si>
  <si>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</si>
  <si>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</si>
  <si>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</si>
  <si>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</si>
  <si>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</si>
  <si>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</si>
  <si>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</si>
  <si>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</si>
  <si>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</si>
  <si>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</si>
  <si>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</si>
  <si>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</si>
  <si>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</si>
  <si>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</si>
  <si>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</si>
  <si>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</si>
  <si>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</si>
  <si>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</si>
  <si>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</si>
  <si>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</si>
  <si>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</si>
  <si>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</si>
  <si>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</si>
  <si>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</si>
  <si>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</si>
  <si>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</si>
  <si>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</si>
  <si>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</si>
  <si>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</si>
  <si>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</si>
  <si>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</si>
  <si>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</si>
  <si>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</si>
  <si>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</si>
  <si>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</si>
  <si>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</si>
  <si>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</si>
  <si>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</si>
  <si>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</si>
  <si>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</si>
  <si>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</si>
  <si>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</si>
  <si>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</si>
  <si>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</si>
  <si>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</si>
  <si>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</si>
  <si>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</si>
  <si>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</si>
  <si>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</si>
  <si>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</si>
  <si>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</si>
  <si>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</si>
  <si>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</si>
  <si>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</si>
  <si>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</si>
  <si>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</si>
  <si>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</si>
  <si>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</si>
  <si>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</si>
  <si>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</si>
  <si>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</si>
  <si>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</si>
  <si>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</si>
  <si>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</si>
  <si>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</si>
  <si>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</si>
  <si>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</si>
  <si>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</si>
  <si>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</si>
  <si>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</si>
  <si>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</si>
  <si>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</si>
  <si>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</si>
  <si>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</si>
  <si>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</si>
  <si>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</si>
  <si>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</si>
  <si>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</si>
  <si>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</si>
  <si>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</si>
  <si>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</si>
  <si>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</si>
  <si>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</si>
  <si>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</si>
  <si>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</si>
  <si>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</si>
  <si>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</si>
  <si>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</si>
  <si>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</si>
  <si>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</si>
  <si>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</si>
  <si>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</si>
  <si>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</si>
  <si>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</si>
  <si>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</si>
  <si>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</si>
  <si>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</si>
  <si>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</si>
  <si>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</si>
  <si>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</si>
  <si>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</si>
  <si>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</si>
  <si>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</si>
  <si>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</si>
  <si>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</si>
  <si>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</si>
  <si>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</si>
  <si>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</si>
  <si>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</si>
  <si>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</si>
  <si>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</si>
  <si>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</si>
  <si>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</si>
  <si>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</si>
  <si>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</si>
  <si>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</si>
  <si>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</si>
  <si>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</si>
  <si>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</si>
  <si>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</si>
  <si>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</si>
  <si>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</si>
  <si>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</si>
  <si>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</si>
  <si>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</si>
  <si>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</si>
  <si>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</si>
  <si>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</si>
  <si>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</si>
  <si>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</si>
  <si>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</si>
  <si>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</si>
  <si>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</si>
  <si>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</si>
  <si>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</si>
  <si>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</si>
  <si>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</si>
  <si>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</si>
  <si>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</si>
  <si>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</si>
  <si>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</si>
  <si>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</si>
  <si>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</si>
  <si>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</si>
  <si>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</si>
  <si>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</si>
  <si>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</si>
  <si>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</si>
  <si>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</si>
  <si>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</si>
  <si>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</si>
  <si>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</si>
  <si>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</si>
  <si>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</si>
  <si>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BOROVO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</si>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</sst>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2553207.1999999997</v>
      </c>
      <c r="D2" s="7">
        <f>'PR-RAS'!E6</f>
        <v>2906071.11</v>
      </c>
      <c r="E2" s="7">
        <v>0</v>
      </c>
      <c r="F2" s="7">
        <v>0</v>
      </c>
      <c r="G2" s="8">
        <f t="shared" ref="G2:G274" si="0">(B2/1000)*(C2*1+D2*2)</f>
        <v>8365.3494200000005</v>
      </c>
      <c r="H2" s="8">
        <f t="shared" ref="H2:H274" si="1">ABS(C2-ROUND(C2,0))+ABS(D2-ROUND(D2,0))</f>
        <v>0.30999999959021807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554100.17999999993</v>
      </c>
      <c r="D3" s="2">
        <f>'PR-RAS'!E7</f>
        <v>522107.1</v>
      </c>
      <c r="E3" s="2">
        <v>0</v>
      </c>
      <c r="F3" s="2">
        <v>0</v>
      </c>
      <c r="G3" s="3">
        <f t="shared" si="0"/>
        <v>3196.6287600000001</v>
      </c>
      <c r="H3" s="3">
        <f t="shared" si="1"/>
        <v>0.27999999991152436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514727.66</v>
      </c>
      <c r="D4" s="2">
        <f>'PR-RAS'!E8</f>
        <v>488626.62</v>
      </c>
      <c r="E4" s="2">
        <v>0</v>
      </c>
      <c r="F4" s="2">
        <v>0</v>
      </c>
      <c r="G4" s="3">
        <f t="shared" si="0"/>
        <v>4475.9426999999996</v>
      </c>
      <c r="H4" s="3">
        <f t="shared" si="1"/>
        <v>0.72000000003026798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514727.66</v>
      </c>
      <c r="D5" s="2">
        <f>'PR-RAS'!E9</f>
        <v>488626.62</v>
      </c>
      <c r="E5" s="2">
        <v>0</v>
      </c>
      <c r="F5" s="2">
        <v>0</v>
      </c>
      <c r="G5" s="3">
        <f t="shared" si="0"/>
        <v>5967.9236000000001</v>
      </c>
      <c r="H5" s="3">
        <f t="shared" si="1"/>
        <v>0.72000000003026798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34535.550000000003</v>
      </c>
      <c r="D19" s="2">
        <f>'PR-RAS'!E23</f>
        <v>28728.43</v>
      </c>
      <c r="E19" s="2">
        <v>0</v>
      </c>
      <c r="F19" s="2">
        <v>0</v>
      </c>
      <c r="G19" s="3">
        <f t="shared" si="0"/>
        <v>1655.86338</v>
      </c>
      <c r="H19" s="3">
        <f t="shared" si="1"/>
        <v>0.87999999999738066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519.32000000000005</v>
      </c>
      <c r="D20" s="2">
        <f>'PR-RAS'!E24</f>
        <v>2653.61</v>
      </c>
      <c r="E20" s="2">
        <v>0</v>
      </c>
      <c r="F20" s="2">
        <v>0</v>
      </c>
      <c r="G20" s="3">
        <f t="shared" si="0"/>
        <v>110.70425999999999</v>
      </c>
      <c r="H20" s="3">
        <f t="shared" si="1"/>
        <v>0.70999999999992269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34016.230000000003</v>
      </c>
      <c r="D23" s="2">
        <f>'PR-RAS'!E27</f>
        <v>26074.82</v>
      </c>
      <c r="E23" s="2">
        <v>0</v>
      </c>
      <c r="F23" s="2">
        <v>0</v>
      </c>
      <c r="G23" s="3">
        <f t="shared" si="0"/>
        <v>1895.6491399999998</v>
      </c>
      <c r="H23" s="3">
        <f t="shared" si="1"/>
        <v>0.41000000000349246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4836.97</v>
      </c>
      <c r="D25" s="2">
        <f>'PR-RAS'!E29</f>
        <v>4752.05</v>
      </c>
      <c r="E25" s="2">
        <v>0</v>
      </c>
      <c r="F25" s="2">
        <v>0</v>
      </c>
      <c r="G25" s="3">
        <f t="shared" si="0"/>
        <v>344.18567999999999</v>
      </c>
      <c r="H25" s="3">
        <f t="shared" si="1"/>
        <v>7.999999999992724E-2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4836.97</v>
      </c>
      <c r="D27" s="2">
        <f>'PR-RAS'!E31</f>
        <v>4752.05</v>
      </c>
      <c r="E27" s="2">
        <v>0</v>
      </c>
      <c r="F27" s="2">
        <v>0</v>
      </c>
      <c r="G27" s="3">
        <f t="shared" si="0"/>
        <v>372.86781999999999</v>
      </c>
      <c r="H27" s="3">
        <f t="shared" si="1"/>
        <v>7.999999999992724E-2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1497895.2699999998</v>
      </c>
      <c r="D45" s="2">
        <f>'PR-RAS'!E49</f>
        <v>1877148.0499999998</v>
      </c>
      <c r="E45" s="2">
        <v>0</v>
      </c>
      <c r="F45" s="2">
        <v>0</v>
      </c>
      <c r="G45" s="3">
        <f t="shared" si="0"/>
        <v>231096.42027999996</v>
      </c>
      <c r="H45" s="3">
        <f t="shared" si="1"/>
        <v>0.31999999959953129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1322165.1499999999</v>
      </c>
      <c r="D54" s="2">
        <f>'PR-RAS'!E58</f>
        <v>209800.83</v>
      </c>
      <c r="E54" s="2">
        <v>0</v>
      </c>
      <c r="F54" s="2">
        <v>0</v>
      </c>
      <c r="G54" s="3">
        <f t="shared" si="0"/>
        <v>92313.640929999994</v>
      </c>
      <c r="H54" s="3">
        <f t="shared" si="1"/>
        <v>0.31999999991967343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1070265.1499999999</v>
      </c>
      <c r="D55" s="2">
        <f>'PR-RAS'!E59</f>
        <v>7755.65</v>
      </c>
      <c r="E55" s="2">
        <v>0</v>
      </c>
      <c r="F55" s="2">
        <v>0</v>
      </c>
      <c r="G55" s="3">
        <f t="shared" si="0"/>
        <v>58631.9283</v>
      </c>
      <c r="H55" s="3">
        <f t="shared" si="1"/>
        <v>0.49999999990723154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251900</v>
      </c>
      <c r="D56" s="2">
        <f>'PR-RAS'!E60</f>
        <v>202045.18</v>
      </c>
      <c r="E56" s="2">
        <v>0</v>
      </c>
      <c r="F56" s="2">
        <v>0</v>
      </c>
      <c r="G56" s="3">
        <f t="shared" si="0"/>
        <v>36079.469799999999</v>
      </c>
      <c r="H56" s="3">
        <f t="shared" si="1"/>
        <v>0.17999999999301508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35333.379999999997</v>
      </c>
      <c r="D57" s="2">
        <f>'PR-RAS'!E61</f>
        <v>6745.05</v>
      </c>
      <c r="E57" s="2">
        <v>0</v>
      </c>
      <c r="F57" s="2">
        <v>0</v>
      </c>
      <c r="G57" s="3">
        <f t="shared" si="0"/>
        <v>2734.1148799999996</v>
      </c>
      <c r="H57" s="3">
        <f t="shared" si="1"/>
        <v>0.42999999999756255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35333.379999999997</v>
      </c>
      <c r="D58" s="2">
        <f>'PR-RAS'!E62</f>
        <v>6745.05</v>
      </c>
      <c r="E58" s="2">
        <v>0</v>
      </c>
      <c r="F58" s="2">
        <v>0</v>
      </c>
      <c r="G58" s="3">
        <f t="shared" si="0"/>
        <v>2782.9383599999996</v>
      </c>
      <c r="H58" s="3">
        <f t="shared" si="1"/>
        <v>0.42999999999756255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1137345.4099999999</v>
      </c>
      <c r="E60" s="2">
        <v>0</v>
      </c>
      <c r="F60" s="2">
        <v>0</v>
      </c>
      <c r="G60" s="3">
        <f t="shared" si="0"/>
        <v>134206.75837999998</v>
      </c>
      <c r="H60" s="3">
        <f t="shared" si="1"/>
        <v>0.40999999991618097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1137345.4099999999</v>
      </c>
      <c r="E63" s="2">
        <v>0</v>
      </c>
      <c r="F63" s="2">
        <v>0</v>
      </c>
      <c r="G63" s="3">
        <f>(B63/1000)*(C63*1+D63*2)</f>
        <v>141030.83083999998</v>
      </c>
      <c r="H63" s="3">
        <f>ABS(C63-ROUND(C63,0))+ABS(D63-ROUND(D63,0))</f>
        <v>0.40999999991618097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9793.7999999999993</v>
      </c>
      <c r="D64" s="2">
        <f>'PR-RAS'!E68</f>
        <v>10363.700000000001</v>
      </c>
      <c r="E64" s="2">
        <v>0</v>
      </c>
      <c r="F64" s="2">
        <v>0</v>
      </c>
      <c r="G64" s="3">
        <f t="shared" si="0"/>
        <v>1922.8356000000001</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9793.7999999999993</v>
      </c>
      <c r="D65" s="2">
        <f>'PR-RAS'!E69</f>
        <v>10363.700000000001</v>
      </c>
      <c r="E65" s="2">
        <v>0</v>
      </c>
      <c r="F65" s="2">
        <v>0</v>
      </c>
      <c r="G65" s="3">
        <f t="shared" si="0"/>
        <v>1953.3568</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130602.94</v>
      </c>
      <c r="D70" s="2">
        <f>'PR-RAS'!E74</f>
        <v>512893.06</v>
      </c>
      <c r="E70" s="2">
        <v>0</v>
      </c>
      <c r="F70" s="2">
        <v>0</v>
      </c>
      <c r="G70" s="3">
        <f t="shared" si="0"/>
        <v>79790.845140000005</v>
      </c>
      <c r="H70" s="3">
        <f t="shared" si="1"/>
        <v>0.11999999999534339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130602.94</v>
      </c>
      <c r="D71" s="2">
        <f>'PR-RAS'!E75</f>
        <v>485021.27</v>
      </c>
      <c r="E71" s="2">
        <v>0</v>
      </c>
      <c r="F71" s="2">
        <v>0</v>
      </c>
      <c r="G71" s="3">
        <f t="shared" si="0"/>
        <v>77045.183600000004</v>
      </c>
      <c r="H71" s="3">
        <f t="shared" si="1"/>
        <v>0.33000000001629815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27871.79</v>
      </c>
      <c r="E72" s="2">
        <v>0</v>
      </c>
      <c r="F72" s="2">
        <v>0</v>
      </c>
      <c r="G72" s="3">
        <f t="shared" si="0"/>
        <v>3957.7941799999999</v>
      </c>
      <c r="H72" s="3">
        <f t="shared" si="1"/>
        <v>0.20999999999912689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86056.03</v>
      </c>
      <c r="D78" s="2">
        <f>'PR-RAS'!E82</f>
        <v>79341.62</v>
      </c>
      <c r="E78" s="2">
        <v>0</v>
      </c>
      <c r="F78" s="2">
        <v>0</v>
      </c>
      <c r="G78" s="3">
        <f t="shared" si="0"/>
        <v>18844.923790000001</v>
      </c>
      <c r="H78" s="3">
        <f t="shared" si="1"/>
        <v>0.41000000000349246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49.46</v>
      </c>
      <c r="D79" s="2">
        <f>'PR-RAS'!E83</f>
        <v>34.64</v>
      </c>
      <c r="E79" s="2">
        <v>0</v>
      </c>
      <c r="F79" s="2">
        <v>0</v>
      </c>
      <c r="G79" s="3">
        <f t="shared" si="0"/>
        <v>9.2617200000000004</v>
      </c>
      <c r="H79" s="3">
        <f t="shared" si="1"/>
        <v>0.82000000000000028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49.46</v>
      </c>
      <c r="D81" s="2">
        <f>'PR-RAS'!E85</f>
        <v>34.64</v>
      </c>
      <c r="E81" s="2">
        <v>0</v>
      </c>
      <c r="F81" s="2">
        <v>0</v>
      </c>
      <c r="G81" s="3">
        <f t="shared" si="0"/>
        <v>9.4992000000000001</v>
      </c>
      <c r="H81" s="3">
        <f t="shared" si="1"/>
        <v>0.82000000000000028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86006.569999999992</v>
      </c>
      <c r="D87" s="2">
        <f>'PR-RAS'!E91</f>
        <v>79306.98</v>
      </c>
      <c r="E87" s="2">
        <v>0</v>
      </c>
      <c r="F87" s="2">
        <v>0</v>
      </c>
      <c r="G87" s="3">
        <f t="shared" si="0"/>
        <v>21037.365579999994</v>
      </c>
      <c r="H87" s="3">
        <f t="shared" si="1"/>
        <v>0.45000000001164153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828.61</v>
      </c>
      <c r="D88" s="2">
        <f>'PR-RAS'!E92</f>
        <v>1070.6199999999999</v>
      </c>
      <c r="E88" s="2">
        <v>0</v>
      </c>
      <c r="F88" s="2">
        <v>0</v>
      </c>
      <c r="G88" s="3">
        <f t="shared" si="0"/>
        <v>258.37694999999997</v>
      </c>
      <c r="H88" s="3">
        <f t="shared" si="1"/>
        <v>0.7700000000000955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68255.259999999995</v>
      </c>
      <c r="D89" s="2">
        <f>'PR-RAS'!E93</f>
        <v>61533.74</v>
      </c>
      <c r="E89" s="2">
        <v>0</v>
      </c>
      <c r="F89" s="2">
        <v>0</v>
      </c>
      <c r="G89" s="3">
        <f t="shared" si="0"/>
        <v>16836.401119999999</v>
      </c>
      <c r="H89" s="3">
        <f t="shared" si="1"/>
        <v>0.51999999999679858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16675.02</v>
      </c>
      <c r="D90" s="2">
        <f>'PR-RAS'!E94</f>
        <v>16702.62</v>
      </c>
      <c r="E90" s="2">
        <v>0</v>
      </c>
      <c r="F90" s="2">
        <v>0</v>
      </c>
      <c r="G90" s="3">
        <f t="shared" si="0"/>
        <v>4457.1431399999992</v>
      </c>
      <c r="H90" s="3">
        <f t="shared" si="1"/>
        <v>0.40000000000145519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247.68</v>
      </c>
      <c r="D93" s="2">
        <f>'PR-RAS'!E97</f>
        <v>0</v>
      </c>
      <c r="E93" s="2">
        <v>0</v>
      </c>
      <c r="F93" s="2">
        <v>0</v>
      </c>
      <c r="G93" s="3">
        <f t="shared" si="0"/>
        <v>22.786560000000001</v>
      </c>
      <c r="H93" s="3">
        <f t="shared" si="1"/>
        <v>0.31999999999999318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170043.22</v>
      </c>
      <c r="D102" s="2">
        <f>'PR-RAS'!E106</f>
        <v>176751.31</v>
      </c>
      <c r="E102" s="2">
        <v>0</v>
      </c>
      <c r="F102" s="2">
        <v>0</v>
      </c>
      <c r="G102" s="3">
        <f t="shared" si="0"/>
        <v>52878.129840000001</v>
      </c>
      <c r="H102" s="3">
        <f t="shared" si="1"/>
        <v>0.52999999999883585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62035.840000000004</v>
      </c>
      <c r="D108" s="2">
        <f>'PR-RAS'!E112</f>
        <v>61830.94</v>
      </c>
      <c r="E108" s="2">
        <v>0</v>
      </c>
      <c r="F108" s="2">
        <v>0</v>
      </c>
      <c r="G108" s="3">
        <f t="shared" si="0"/>
        <v>19869.656039999998</v>
      </c>
      <c r="H108" s="3">
        <f t="shared" si="1"/>
        <v>0.2199999999938882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42.81</v>
      </c>
      <c r="D110" s="2">
        <f>'PR-RAS'!E114</f>
        <v>0</v>
      </c>
      <c r="E110" s="2">
        <v>0</v>
      </c>
      <c r="F110" s="2">
        <v>0</v>
      </c>
      <c r="G110" s="3">
        <f t="shared" si="0"/>
        <v>4.66629</v>
      </c>
      <c r="H110" s="3">
        <f t="shared" si="1"/>
        <v>0.18999999999999773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156.37</v>
      </c>
      <c r="D111" s="2">
        <f>'PR-RAS'!E115</f>
        <v>0</v>
      </c>
      <c r="E111" s="2">
        <v>0</v>
      </c>
      <c r="F111" s="2">
        <v>0</v>
      </c>
      <c r="G111" s="3">
        <f t="shared" si="0"/>
        <v>17.200700000000001</v>
      </c>
      <c r="H111" s="3">
        <f t="shared" si="1"/>
        <v>0.37000000000000455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61836.66</v>
      </c>
      <c r="D113" s="2">
        <f>'PR-RAS'!E117</f>
        <v>61830.94</v>
      </c>
      <c r="E113" s="2">
        <v>0</v>
      </c>
      <c r="F113" s="2">
        <v>0</v>
      </c>
      <c r="G113" s="3">
        <f t="shared" si="0"/>
        <v>20775.836480000002</v>
      </c>
      <c r="H113" s="3">
        <f t="shared" si="1"/>
        <v>0.39999999999417923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108007.38</v>
      </c>
      <c r="D116" s="2">
        <f>'PR-RAS'!E120</f>
        <v>114920.37</v>
      </c>
      <c r="E116" s="2">
        <v>0</v>
      </c>
      <c r="F116" s="2">
        <v>0</v>
      </c>
      <c r="G116" s="3">
        <f t="shared" si="0"/>
        <v>38852.533800000005</v>
      </c>
      <c r="H116" s="3">
        <f t="shared" si="1"/>
        <v>0.75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108007.38</v>
      </c>
      <c r="D118" s="2">
        <f>'PR-RAS'!E122</f>
        <v>114920.37</v>
      </c>
      <c r="E118" s="2">
        <v>0</v>
      </c>
      <c r="F118" s="2">
        <v>0</v>
      </c>
      <c r="G118" s="3">
        <f t="shared" si="0"/>
        <v>39528.230040000002</v>
      </c>
      <c r="H118" s="3">
        <f t="shared" si="1"/>
        <v>0.75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245000</v>
      </c>
      <c r="D121" s="2">
        <f>'PR-RAS'!E125</f>
        <v>250000</v>
      </c>
      <c r="E121" s="2">
        <v>0</v>
      </c>
      <c r="F121" s="2">
        <v>0</v>
      </c>
      <c r="G121" s="3">
        <f t="shared" si="0"/>
        <v>89400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245000</v>
      </c>
      <c r="D125" s="2">
        <f>'PR-RAS'!E129</f>
        <v>250000</v>
      </c>
      <c r="E125" s="2">
        <v>0</v>
      </c>
      <c r="F125" s="2">
        <v>0</v>
      </c>
      <c r="G125" s="3">
        <f t="shared" si="0"/>
        <v>92380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245000</v>
      </c>
      <c r="D127" s="2">
        <f>'PR-RAS'!E131</f>
        <v>250000</v>
      </c>
      <c r="E127" s="2">
        <v>0</v>
      </c>
      <c r="F127" s="2">
        <v>0</v>
      </c>
      <c r="G127" s="3">
        <f t="shared" si="0"/>
        <v>93870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112.5</v>
      </c>
      <c r="D136" s="2">
        <f>'PR-RAS'!E140</f>
        <v>723.03</v>
      </c>
      <c r="E136" s="2">
        <v>0</v>
      </c>
      <c r="F136" s="2">
        <v>0</v>
      </c>
      <c r="G136" s="3">
        <f t="shared" si="0"/>
        <v>210.40559999999999</v>
      </c>
      <c r="H136" s="3">
        <f t="shared" si="1"/>
        <v>0.52999999999997272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112.5</v>
      </c>
      <c r="D137" s="2">
        <f>'PR-RAS'!E141</f>
        <v>723.03</v>
      </c>
      <c r="E137" s="2">
        <v>0</v>
      </c>
      <c r="F137" s="2">
        <v>0</v>
      </c>
      <c r="G137" s="3">
        <f t="shared" si="0"/>
        <v>211.96416000000002</v>
      </c>
      <c r="H137" s="3">
        <f t="shared" si="1"/>
        <v>0.52999999999997272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112.5</v>
      </c>
      <c r="D146" s="2">
        <f>'PR-RAS'!E150</f>
        <v>723.03</v>
      </c>
      <c r="E146" s="2">
        <v>0</v>
      </c>
      <c r="F146" s="2">
        <v>0</v>
      </c>
      <c r="G146" s="3">
        <f t="shared" si="0"/>
        <v>225.99119999999996</v>
      </c>
      <c r="H146" s="3">
        <f t="shared" si="1"/>
        <v>0.52999999999997272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1665268.39</v>
      </c>
      <c r="D148" s="2">
        <f>'PR-RAS'!E152</f>
        <v>2466328.5099999998</v>
      </c>
      <c r="E148" s="2">
        <v>0</v>
      </c>
      <c r="F148" s="2">
        <v>0</v>
      </c>
      <c r="G148" s="3">
        <f t="shared" si="0"/>
        <v>969895.03526999988</v>
      </c>
      <c r="H148" s="3">
        <f t="shared" si="1"/>
        <v>0.88000000012107193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552358.73</v>
      </c>
      <c r="D149" s="2">
        <f>'PR-RAS'!E153</f>
        <v>959456.61999999988</v>
      </c>
      <c r="E149" s="2">
        <v>0</v>
      </c>
      <c r="F149" s="2">
        <v>0</v>
      </c>
      <c r="G149" s="3">
        <f t="shared" si="0"/>
        <v>365748.25155999995</v>
      </c>
      <c r="H149" s="3">
        <f t="shared" si="1"/>
        <v>0.65000000013969839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473318.07</v>
      </c>
      <c r="D150" s="2">
        <f>'PR-RAS'!E154</f>
        <v>824714.94</v>
      </c>
      <c r="E150" s="2">
        <v>0</v>
      </c>
      <c r="F150" s="2">
        <v>0</v>
      </c>
      <c r="G150" s="3">
        <f t="shared" si="0"/>
        <v>316289.44454999996</v>
      </c>
      <c r="H150" s="3">
        <f t="shared" si="1"/>
        <v>0.13000000006286427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473318.07</v>
      </c>
      <c r="D151" s="2">
        <f>'PR-RAS'!E155</f>
        <v>824714.94</v>
      </c>
      <c r="E151" s="2">
        <v>0</v>
      </c>
      <c r="F151" s="2">
        <v>0</v>
      </c>
      <c r="G151" s="3">
        <f t="shared" si="0"/>
        <v>318412.19249999995</v>
      </c>
      <c r="H151" s="3">
        <f t="shared" si="1"/>
        <v>0.13000000006286427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4716.7</v>
      </c>
      <c r="D155" s="2">
        <f>'PR-RAS'!E159</f>
        <v>4198.3599999999997</v>
      </c>
      <c r="E155" s="2">
        <v>0</v>
      </c>
      <c r="F155" s="2">
        <v>0</v>
      </c>
      <c r="G155" s="3">
        <f t="shared" si="0"/>
        <v>2019.4666799999998</v>
      </c>
      <c r="H155" s="3">
        <f t="shared" si="1"/>
        <v>0.65999999999985448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74323.960000000006</v>
      </c>
      <c r="D156" s="2">
        <f>'PR-RAS'!E160</f>
        <v>130543.32</v>
      </c>
      <c r="E156" s="2">
        <v>0</v>
      </c>
      <c r="F156" s="2">
        <v>0</v>
      </c>
      <c r="G156" s="3">
        <f t="shared" si="0"/>
        <v>51988.643000000004</v>
      </c>
      <c r="H156" s="3">
        <f t="shared" si="1"/>
        <v>0.36000000000058208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74323.960000000006</v>
      </c>
      <c r="D158" s="2">
        <f>'PR-RAS'!E162</f>
        <v>130543.32</v>
      </c>
      <c r="E158" s="2">
        <v>0</v>
      </c>
      <c r="F158" s="2">
        <v>0</v>
      </c>
      <c r="G158" s="3">
        <f t="shared" si="0"/>
        <v>52659.464200000002</v>
      </c>
      <c r="H158" s="3">
        <f t="shared" si="1"/>
        <v>0.36000000000058208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474009.38</v>
      </c>
      <c r="D160" s="2">
        <f>'PR-RAS'!E164</f>
        <v>619245.19999999995</v>
      </c>
      <c r="E160" s="2">
        <v>0</v>
      </c>
      <c r="F160" s="2">
        <v>0</v>
      </c>
      <c r="G160" s="3">
        <f t="shared" si="0"/>
        <v>272287.46501999995</v>
      </c>
      <c r="H160" s="3">
        <f t="shared" si="1"/>
        <v>0.57999999995809048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1754.8600000000001</v>
      </c>
      <c r="D161" s="2">
        <f>'PR-RAS'!E165</f>
        <v>1935.36</v>
      </c>
      <c r="E161" s="2">
        <v>0</v>
      </c>
      <c r="F161" s="2">
        <v>0</v>
      </c>
      <c r="G161" s="3">
        <f t="shared" si="0"/>
        <v>900.09280000000001</v>
      </c>
      <c r="H161" s="3">
        <f t="shared" si="1"/>
        <v>0.49999999999977263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824.23</v>
      </c>
      <c r="D162" s="2">
        <f>'PR-RAS'!E166</f>
        <v>692.1</v>
      </c>
      <c r="E162" s="2">
        <v>0</v>
      </c>
      <c r="F162" s="2">
        <v>0</v>
      </c>
      <c r="G162" s="3">
        <f t="shared" si="0"/>
        <v>355.55723000000006</v>
      </c>
      <c r="H162" s="3">
        <f t="shared" si="1"/>
        <v>0.33000000000004093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540.63</v>
      </c>
      <c r="D163" s="2">
        <f>'PR-RAS'!E167</f>
        <v>435</v>
      </c>
      <c r="E163" s="2">
        <v>0</v>
      </c>
      <c r="F163" s="2">
        <v>0</v>
      </c>
      <c r="G163" s="3">
        <f t="shared" si="0"/>
        <v>228.52206000000004</v>
      </c>
      <c r="H163" s="3">
        <f t="shared" si="1"/>
        <v>0.37000000000000455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390</v>
      </c>
      <c r="D164" s="2">
        <f>'PR-RAS'!E168</f>
        <v>808.26</v>
      </c>
      <c r="E164" s="2">
        <v>0</v>
      </c>
      <c r="F164" s="2">
        <v>0</v>
      </c>
      <c r="G164" s="3">
        <f t="shared" si="0"/>
        <v>327.06276000000003</v>
      </c>
      <c r="H164" s="3">
        <f t="shared" si="1"/>
        <v>0.25999999999999091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96060.5</v>
      </c>
      <c r="D166" s="2">
        <f>'PR-RAS'!E170</f>
        <v>119019.9</v>
      </c>
      <c r="E166" s="2">
        <v>0</v>
      </c>
      <c r="F166" s="2">
        <v>0</v>
      </c>
      <c r="G166" s="3">
        <f t="shared" si="0"/>
        <v>55126.549500000001</v>
      </c>
      <c r="H166" s="3">
        <f t="shared" si="1"/>
        <v>0.60000000000582077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25335.85</v>
      </c>
      <c r="D167" s="2">
        <f>'PR-RAS'!E171</f>
        <v>34865.449999999997</v>
      </c>
      <c r="E167" s="2">
        <v>0</v>
      </c>
      <c r="F167" s="2">
        <v>0</v>
      </c>
      <c r="G167" s="3">
        <f t="shared" si="0"/>
        <v>15781.0805</v>
      </c>
      <c r="H167" s="3">
        <f t="shared" si="1"/>
        <v>0.59999999999854481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15518.19</v>
      </c>
      <c r="D168" s="2">
        <f>'PR-RAS'!E172</f>
        <v>15031.61</v>
      </c>
      <c r="E168" s="2">
        <v>0</v>
      </c>
      <c r="F168" s="2">
        <v>0</v>
      </c>
      <c r="G168" s="3">
        <f t="shared" si="0"/>
        <v>7612.0954700000011</v>
      </c>
      <c r="H168" s="3">
        <f t="shared" si="1"/>
        <v>0.57999999999992724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44435.24</v>
      </c>
      <c r="D169" s="2">
        <f>'PR-RAS'!E173</f>
        <v>54668.55</v>
      </c>
      <c r="E169" s="2">
        <v>0</v>
      </c>
      <c r="F169" s="2">
        <v>0</v>
      </c>
      <c r="G169" s="3">
        <f t="shared" si="0"/>
        <v>25833.753120000001</v>
      </c>
      <c r="H169" s="3">
        <f t="shared" si="1"/>
        <v>0.68999999999505235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3825.84</v>
      </c>
      <c r="D170" s="2">
        <f>'PR-RAS'!E174</f>
        <v>5070.08</v>
      </c>
      <c r="E170" s="2">
        <v>0</v>
      </c>
      <c r="F170" s="2">
        <v>0</v>
      </c>
      <c r="G170" s="3">
        <f t="shared" si="0"/>
        <v>2360.2540000000004</v>
      </c>
      <c r="H170" s="3">
        <f t="shared" si="1"/>
        <v>0.23999999999978172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6945.38</v>
      </c>
      <c r="D171" s="2">
        <f>'PR-RAS'!E175</f>
        <v>7671.06</v>
      </c>
      <c r="E171" s="2">
        <v>0</v>
      </c>
      <c r="F171" s="2">
        <v>0</v>
      </c>
      <c r="G171" s="3">
        <f t="shared" si="0"/>
        <v>3788.8750000000005</v>
      </c>
      <c r="H171" s="3">
        <f t="shared" si="1"/>
        <v>0.44000000000050932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1713.15</v>
      </c>
      <c r="E173" s="2">
        <v>0</v>
      </c>
      <c r="F173" s="2">
        <v>0</v>
      </c>
      <c r="G173" s="3">
        <f t="shared" si="0"/>
        <v>589.32359999999994</v>
      </c>
      <c r="H173" s="3">
        <f t="shared" si="1"/>
        <v>0.15000000000009095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307276.37000000005</v>
      </c>
      <c r="D174" s="2">
        <f>'PR-RAS'!E178</f>
        <v>393174.13</v>
      </c>
      <c r="E174" s="2">
        <v>0</v>
      </c>
      <c r="F174" s="2">
        <v>0</v>
      </c>
      <c r="G174" s="3">
        <f t="shared" si="0"/>
        <v>189197.06099</v>
      </c>
      <c r="H174" s="3">
        <f t="shared" si="1"/>
        <v>0.50000000005820766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6512.19</v>
      </c>
      <c r="D175" s="2">
        <f>'PR-RAS'!E179</f>
        <v>7135.91</v>
      </c>
      <c r="E175" s="2">
        <v>0</v>
      </c>
      <c r="F175" s="2">
        <v>0</v>
      </c>
      <c r="G175" s="3">
        <f t="shared" si="0"/>
        <v>3616.4177399999994</v>
      </c>
      <c r="H175" s="3">
        <f t="shared" si="1"/>
        <v>0.27999999999974534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23922.58</v>
      </c>
      <c r="D176" s="2">
        <f>'PR-RAS'!E180</f>
        <v>32918.050000000003</v>
      </c>
      <c r="E176" s="2">
        <v>0</v>
      </c>
      <c r="F176" s="2">
        <v>0</v>
      </c>
      <c r="G176" s="3">
        <f t="shared" si="0"/>
        <v>15707.769</v>
      </c>
      <c r="H176" s="3">
        <f t="shared" si="1"/>
        <v>0.47000000000116415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30328.57</v>
      </c>
      <c r="D177" s="2">
        <f>'PR-RAS'!E181</f>
        <v>22465.62</v>
      </c>
      <c r="E177" s="2">
        <v>0</v>
      </c>
      <c r="F177" s="2">
        <v>0</v>
      </c>
      <c r="G177" s="3">
        <f t="shared" si="0"/>
        <v>13245.726559999999</v>
      </c>
      <c r="H177" s="3">
        <f t="shared" si="1"/>
        <v>0.81000000000130967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186650.88</v>
      </c>
      <c r="D178" s="2">
        <f>'PR-RAS'!E182</f>
        <v>255777.32</v>
      </c>
      <c r="E178" s="2">
        <v>0</v>
      </c>
      <c r="F178" s="2">
        <v>0</v>
      </c>
      <c r="G178" s="3">
        <f t="shared" si="0"/>
        <v>123582.37703999999</v>
      </c>
      <c r="H178" s="3">
        <f t="shared" si="1"/>
        <v>0.44000000000232831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7665.7</v>
      </c>
      <c r="D179" s="2">
        <f>'PR-RAS'!E183</f>
        <v>7417.98</v>
      </c>
      <c r="E179" s="2">
        <v>0</v>
      </c>
      <c r="F179" s="2">
        <v>0</v>
      </c>
      <c r="G179" s="3">
        <f t="shared" si="0"/>
        <v>4005.2954799999998</v>
      </c>
      <c r="H179" s="3">
        <f t="shared" si="1"/>
        <v>0.32000000000061846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2535.8200000000002</v>
      </c>
      <c r="D180" s="2">
        <f>'PR-RAS'!E184</f>
        <v>2606.09</v>
      </c>
      <c r="E180" s="2">
        <v>0</v>
      </c>
      <c r="F180" s="2">
        <v>0</v>
      </c>
      <c r="G180" s="3">
        <f t="shared" si="0"/>
        <v>1386.8920000000001</v>
      </c>
      <c r="H180" s="3">
        <f t="shared" si="1"/>
        <v>0.26999999999998181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21164.17</v>
      </c>
      <c r="D181" s="2">
        <f>'PR-RAS'!E185</f>
        <v>38919.730000000003</v>
      </c>
      <c r="E181" s="2">
        <v>0</v>
      </c>
      <c r="F181" s="2">
        <v>0</v>
      </c>
      <c r="G181" s="3">
        <f t="shared" si="0"/>
        <v>17820.653399999999</v>
      </c>
      <c r="H181" s="3">
        <f t="shared" si="1"/>
        <v>0.43999999999505235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6765.25</v>
      </c>
      <c r="D182" s="2">
        <f>'PR-RAS'!E186</f>
        <v>6793.27</v>
      </c>
      <c r="E182" s="2">
        <v>0</v>
      </c>
      <c r="F182" s="2">
        <v>0</v>
      </c>
      <c r="G182" s="3">
        <f t="shared" si="0"/>
        <v>3683.6739900000002</v>
      </c>
      <c r="H182" s="3">
        <f t="shared" si="1"/>
        <v>0.52000000000043656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21731.21</v>
      </c>
      <c r="D183" s="2">
        <f>'PR-RAS'!E187</f>
        <v>19140.16</v>
      </c>
      <c r="E183" s="2">
        <v>0</v>
      </c>
      <c r="F183" s="2">
        <v>0</v>
      </c>
      <c r="G183" s="3">
        <f t="shared" si="0"/>
        <v>10922.098459999999</v>
      </c>
      <c r="H183" s="3">
        <f t="shared" si="1"/>
        <v>0.36999999999898137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68917.649999999994</v>
      </c>
      <c r="D190" s="2">
        <f>'PR-RAS'!E194</f>
        <v>105115.81</v>
      </c>
      <c r="E190" s="2">
        <v>0</v>
      </c>
      <c r="F190" s="2">
        <v>0</v>
      </c>
      <c r="G190" s="3">
        <f t="shared" si="0"/>
        <v>52759.212030000002</v>
      </c>
      <c r="H190" s="3">
        <f t="shared" si="1"/>
        <v>0.54000000000814907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21249.66</v>
      </c>
      <c r="D191" s="2">
        <f>'PR-RAS'!E195</f>
        <v>21890.3</v>
      </c>
      <c r="E191" s="2">
        <v>0</v>
      </c>
      <c r="F191" s="2">
        <v>0</v>
      </c>
      <c r="G191" s="3">
        <f t="shared" si="0"/>
        <v>12355.749399999999</v>
      </c>
      <c r="H191" s="3">
        <f t="shared" si="1"/>
        <v>0.63999999999941792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1422.23</v>
      </c>
      <c r="D192" s="2">
        <f>'PR-RAS'!E196</f>
        <v>2211.34</v>
      </c>
      <c r="E192" s="2">
        <v>0</v>
      </c>
      <c r="F192" s="2">
        <v>0</v>
      </c>
      <c r="G192" s="3">
        <f t="shared" si="0"/>
        <v>1116.37781</v>
      </c>
      <c r="H192" s="3">
        <f t="shared" si="1"/>
        <v>0.57000000000016371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16730.599999999999</v>
      </c>
      <c r="D193" s="2">
        <f>'PR-RAS'!E197</f>
        <v>21180.11</v>
      </c>
      <c r="E193" s="2">
        <v>0</v>
      </c>
      <c r="F193" s="2">
        <v>0</v>
      </c>
      <c r="G193" s="3">
        <f t="shared" si="0"/>
        <v>11345.43744</v>
      </c>
      <c r="H193" s="3">
        <f t="shared" si="1"/>
        <v>0.51000000000203727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4000</v>
      </c>
      <c r="D194" s="2">
        <f>'PR-RAS'!E198</f>
        <v>4000</v>
      </c>
      <c r="E194" s="2">
        <v>0</v>
      </c>
      <c r="F194" s="2">
        <v>0</v>
      </c>
      <c r="G194" s="3">
        <f t="shared" si="0"/>
        <v>2316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19463.34</v>
      </c>
      <c r="D195" s="2">
        <f>'PR-RAS'!E199</f>
        <v>23182.18</v>
      </c>
      <c r="E195" s="2">
        <v>0</v>
      </c>
      <c r="F195" s="2">
        <v>0</v>
      </c>
      <c r="G195" s="3">
        <f t="shared" si="0"/>
        <v>12770.5738</v>
      </c>
      <c r="H195" s="3">
        <f t="shared" si="1"/>
        <v>0.52000000000043656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6051.82</v>
      </c>
      <c r="D197" s="2">
        <f>'PR-RAS'!E201</f>
        <v>32651.88</v>
      </c>
      <c r="E197" s="2">
        <v>0</v>
      </c>
      <c r="F197" s="2">
        <v>0</v>
      </c>
      <c r="G197" s="3">
        <f t="shared" si="0"/>
        <v>13985.69368</v>
      </c>
      <c r="H197" s="3">
        <f t="shared" si="1"/>
        <v>0.2999999999992724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6740.3</v>
      </c>
      <c r="D198" s="2">
        <f>'PR-RAS'!E202</f>
        <v>9649.8000000000011</v>
      </c>
      <c r="E198" s="2">
        <v>0</v>
      </c>
      <c r="F198" s="2">
        <v>0</v>
      </c>
      <c r="G198" s="3">
        <f t="shared" si="0"/>
        <v>5129.8603000000003</v>
      </c>
      <c r="H198" s="3">
        <f t="shared" si="1"/>
        <v>0.49999999999909051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1860.95</v>
      </c>
      <c r="E204" s="2">
        <v>0</v>
      </c>
      <c r="F204" s="2">
        <v>0</v>
      </c>
      <c r="G204" s="3">
        <f t="shared" si="0"/>
        <v>755.54570000000012</v>
      </c>
      <c r="H204" s="3">
        <f t="shared" si="1"/>
        <v>4.9999999999954525E-2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1860.95</v>
      </c>
      <c r="E206" s="2">
        <v>0</v>
      </c>
      <c r="F206" s="2">
        <v>0</v>
      </c>
      <c r="G206" s="3">
        <f t="shared" si="0"/>
        <v>762.98950000000002</v>
      </c>
      <c r="H206" s="3">
        <f t="shared" si="1"/>
        <v>4.9999999999954525E-2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6740.3</v>
      </c>
      <c r="D212" s="2">
        <f>'PR-RAS'!E216</f>
        <v>7788.85</v>
      </c>
      <c r="E212" s="2">
        <v>0</v>
      </c>
      <c r="F212" s="2">
        <v>0</v>
      </c>
      <c r="G212" s="3">
        <f t="shared" si="0"/>
        <v>4709.098</v>
      </c>
      <c r="H212" s="3">
        <f t="shared" si="1"/>
        <v>0.4499999999998181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6738.63</v>
      </c>
      <c r="D213" s="2">
        <f>'PR-RAS'!E217</f>
        <v>7788.85</v>
      </c>
      <c r="E213" s="2">
        <v>0</v>
      </c>
      <c r="F213" s="2">
        <v>0</v>
      </c>
      <c r="G213" s="3">
        <f t="shared" si="0"/>
        <v>4731.06196</v>
      </c>
      <c r="H213" s="3">
        <f t="shared" si="1"/>
        <v>0.51999999999952706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1.67</v>
      </c>
      <c r="D215" s="2">
        <f>'PR-RAS'!E219</f>
        <v>0</v>
      </c>
      <c r="E215" s="2">
        <v>0</v>
      </c>
      <c r="F215" s="2">
        <v>0</v>
      </c>
      <c r="G215" s="3">
        <f t="shared" si="0"/>
        <v>0.35737999999999998</v>
      </c>
      <c r="H215" s="3">
        <f t="shared" si="1"/>
        <v>0.33000000000000007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80049.41</v>
      </c>
      <c r="D217" s="2">
        <f>'PR-RAS'!E221</f>
        <v>285343.62</v>
      </c>
      <c r="E217" s="2">
        <v>0</v>
      </c>
      <c r="F217" s="2">
        <v>0</v>
      </c>
      <c r="G217" s="3">
        <f t="shared" si="0"/>
        <v>140559.1164</v>
      </c>
      <c r="H217" s="3">
        <f t="shared" si="1"/>
        <v>0.79000000000814907</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150000</v>
      </c>
      <c r="E218" s="2">
        <v>0</v>
      </c>
      <c r="F218" s="2">
        <v>0</v>
      </c>
      <c r="G218" s="3">
        <f t="shared" si="0"/>
        <v>65100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150000</v>
      </c>
      <c r="E220" s="2">
        <v>0</v>
      </c>
      <c r="F220" s="2">
        <v>0</v>
      </c>
      <c r="G220" s="3">
        <f t="shared" si="0"/>
        <v>65700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80049.41</v>
      </c>
      <c r="D221" s="2">
        <f>'PR-RAS'!E225</f>
        <v>135343.62</v>
      </c>
      <c r="E221" s="2">
        <v>0</v>
      </c>
      <c r="F221" s="2">
        <v>0</v>
      </c>
      <c r="G221" s="3">
        <f t="shared" si="0"/>
        <v>77162.063000000009</v>
      </c>
      <c r="H221" s="3">
        <f t="shared" si="1"/>
        <v>0.79000000000814907</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80049.41</v>
      </c>
      <c r="D224" s="2">
        <f>'PR-RAS'!E228</f>
        <v>135343.62</v>
      </c>
      <c r="E224" s="2">
        <v>0</v>
      </c>
      <c r="F224" s="2">
        <v>0</v>
      </c>
      <c r="G224" s="3">
        <f t="shared" si="0"/>
        <v>78214.272950000013</v>
      </c>
      <c r="H224" s="3">
        <f t="shared" si="1"/>
        <v>0.79000000000814907</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1150</v>
      </c>
      <c r="D226" s="2">
        <f>'PR-RAS'!E230</f>
        <v>1169.58</v>
      </c>
      <c r="E226" s="2">
        <v>0</v>
      </c>
      <c r="F226" s="2">
        <v>0</v>
      </c>
      <c r="G226" s="3">
        <f t="shared" si="0"/>
        <v>785.06100000000004</v>
      </c>
      <c r="H226" s="3">
        <f t="shared" si="1"/>
        <v>0.42000000000007276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1150</v>
      </c>
      <c r="D233" s="2">
        <f>'PR-RAS'!E237</f>
        <v>1169.58</v>
      </c>
      <c r="E233" s="2">
        <v>0</v>
      </c>
      <c r="F233" s="2">
        <v>0</v>
      </c>
      <c r="G233" s="3">
        <f t="shared" si="0"/>
        <v>809.48512000000005</v>
      </c>
      <c r="H233" s="3">
        <f t="shared" si="1"/>
        <v>0.42000000000007276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1150</v>
      </c>
      <c r="D234" s="2">
        <f>'PR-RAS'!E238</f>
        <v>1150</v>
      </c>
      <c r="E234" s="2">
        <v>0</v>
      </c>
      <c r="F234" s="2">
        <v>0</v>
      </c>
      <c r="G234" s="3">
        <f t="shared" si="0"/>
        <v>803.85</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19.579999999999998</v>
      </c>
      <c r="E237" s="2">
        <v>0</v>
      </c>
      <c r="F237" s="2">
        <v>0</v>
      </c>
      <c r="G237" s="3">
        <f t="shared" si="8"/>
        <v>9.2417599999999993</v>
      </c>
      <c r="H237" s="3">
        <f t="shared" si="9"/>
        <v>0.42000000000000171</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179742.91</v>
      </c>
      <c r="D258" s="2">
        <f>'PR-RAS'!E262</f>
        <v>163857.75</v>
      </c>
      <c r="E258" s="2">
        <v>0</v>
      </c>
      <c r="F258" s="2">
        <v>0</v>
      </c>
      <c r="G258" s="3">
        <f t="shared" si="0"/>
        <v>130416.81137000001</v>
      </c>
      <c r="H258" s="3">
        <f t="shared" si="1"/>
        <v>0.33999999999650754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179742.91</v>
      </c>
      <c r="D265" s="2">
        <f>'PR-RAS'!E269</f>
        <v>163857.75</v>
      </c>
      <c r="E265" s="2">
        <v>0</v>
      </c>
      <c r="F265" s="2">
        <v>0</v>
      </c>
      <c r="G265" s="3">
        <f t="shared" si="0"/>
        <v>133969.02024000001</v>
      </c>
      <c r="H265" s="3">
        <f t="shared" si="1"/>
        <v>0.33999999999650754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134118.5</v>
      </c>
      <c r="D266" s="2">
        <f>'PR-RAS'!E270</f>
        <v>102089.29</v>
      </c>
      <c r="E266" s="2">
        <v>0</v>
      </c>
      <c r="F266" s="2">
        <v>0</v>
      </c>
      <c r="G266" s="3">
        <f t="shared" si="0"/>
        <v>89648.72619999999</v>
      </c>
      <c r="H266" s="3">
        <f t="shared" si="1"/>
        <v>0.78999999999359716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45624.41</v>
      </c>
      <c r="D267" s="2">
        <f>'PR-RAS'!E271</f>
        <v>61768.46</v>
      </c>
      <c r="E267" s="2">
        <v>0</v>
      </c>
      <c r="F267" s="2">
        <v>0</v>
      </c>
      <c r="G267" s="3">
        <f t="shared" si="0"/>
        <v>44996.91378000001</v>
      </c>
      <c r="H267" s="3">
        <f t="shared" si="1"/>
        <v>0.87000000000261934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371217.66</v>
      </c>
      <c r="D269" s="2">
        <f>'PR-RAS'!E273</f>
        <v>427605.94</v>
      </c>
      <c r="E269" s="2">
        <v>0</v>
      </c>
      <c r="F269" s="2">
        <v>0</v>
      </c>
      <c r="G269" s="3">
        <f t="shared" si="0"/>
        <v>328683.11672000005</v>
      </c>
      <c r="H269" s="3">
        <f t="shared" si="1"/>
        <v>0.40000000002328306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326217.65999999997</v>
      </c>
      <c r="D270" s="2">
        <f>'PR-RAS'!E274</f>
        <v>367605.94</v>
      </c>
      <c r="E270" s="2">
        <v>0</v>
      </c>
      <c r="F270" s="2">
        <v>0</v>
      </c>
      <c r="G270" s="3">
        <f t="shared" si="0"/>
        <v>285524.54626000003</v>
      </c>
      <c r="H270" s="3">
        <f t="shared" si="1"/>
        <v>0.40000000002328306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324714.40999999997</v>
      </c>
      <c r="D271" s="2">
        <f>'PR-RAS'!E275</f>
        <v>367346.62</v>
      </c>
      <c r="E271" s="2">
        <v>0</v>
      </c>
      <c r="F271" s="2">
        <v>0</v>
      </c>
      <c r="G271" s="3">
        <f t="shared" si="0"/>
        <v>286040.06549999997</v>
      </c>
      <c r="H271" s="3">
        <f t="shared" si="1"/>
        <v>0.78999999997904524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1503.25</v>
      </c>
      <c r="D272" s="2">
        <f>'PR-RAS'!E276</f>
        <v>259.32</v>
      </c>
      <c r="E272" s="2">
        <v>0</v>
      </c>
      <c r="F272" s="2">
        <v>0</v>
      </c>
      <c r="G272" s="3">
        <f t="shared" si="0"/>
        <v>547.93218999999999</v>
      </c>
      <c r="H272" s="3">
        <f t="shared" si="1"/>
        <v>0.56999999999999318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45000</v>
      </c>
      <c r="D274" s="2">
        <f>'PR-RAS'!E278</f>
        <v>60000</v>
      </c>
      <c r="E274" s="2">
        <v>0</v>
      </c>
      <c r="F274" s="2">
        <v>0</v>
      </c>
      <c r="G274" s="3">
        <f t="shared" si="0"/>
        <v>45045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45000</v>
      </c>
      <c r="D275" s="2">
        <f>'PR-RAS'!E279</f>
        <v>60000</v>
      </c>
      <c r="E275" s="2">
        <v>0</v>
      </c>
      <c r="F275" s="2">
        <v>0</v>
      </c>
      <c r="G275" s="3">
        <f t="shared" ref="G275:G528" si="12">(B275/1000)*(C275*1+D275*2)</f>
        <v>45210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1665268.39</v>
      </c>
      <c r="D295" s="2">
        <f>'PR-RAS'!E299</f>
        <v>2466328.5099999998</v>
      </c>
      <c r="E295" s="2">
        <v>0</v>
      </c>
      <c r="F295" s="2">
        <v>0</v>
      </c>
      <c r="G295" s="3">
        <f t="shared" si="12"/>
        <v>1939790.0705399998</v>
      </c>
      <c r="H295" s="3">
        <f t="shared" si="13"/>
        <v>0.88000000012107193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887938.80999999982</v>
      </c>
      <c r="D296" s="2">
        <f>'PR-RAS'!E300</f>
        <v>439742.60000000009</v>
      </c>
      <c r="E296" s="2">
        <v>0</v>
      </c>
      <c r="F296" s="2">
        <v>0</v>
      </c>
      <c r="G296" s="3">
        <f t="shared" si="12"/>
        <v>521390.08294999995</v>
      </c>
      <c r="H296" s="3">
        <f t="shared" si="13"/>
        <v>0.59000000008381903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134533.10999999999</v>
      </c>
      <c r="D298" s="2">
        <f>'PR-RAS'!E302</f>
        <v>0</v>
      </c>
      <c r="E298" s="2">
        <v>0</v>
      </c>
      <c r="F298" s="2">
        <v>0</v>
      </c>
      <c r="G298" s="3">
        <f t="shared" si="12"/>
        <v>39956.333669999993</v>
      </c>
      <c r="H298" s="3">
        <f t="shared" si="13"/>
        <v>0.10999999998603016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132324.72</v>
      </c>
      <c r="E299" s="2">
        <v>0</v>
      </c>
      <c r="F299" s="2">
        <v>0</v>
      </c>
      <c r="G299" s="3">
        <f t="shared" si="12"/>
        <v>78865.533119999993</v>
      </c>
      <c r="H299" s="3">
        <f t="shared" si="13"/>
        <v>0.27999999999883585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49253.11</v>
      </c>
      <c r="D300" s="2">
        <f>'PR-RAS'!E304</f>
        <v>193675.36</v>
      </c>
      <c r="E300" s="2">
        <v>0</v>
      </c>
      <c r="F300" s="2">
        <v>0</v>
      </c>
      <c r="G300" s="3">
        <f t="shared" si="12"/>
        <v>130544.54516999998</v>
      </c>
      <c r="H300" s="3">
        <f t="shared" si="13"/>
        <v>0.46999999998661224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1157331.48</v>
      </c>
      <c r="D355" s="2">
        <f>'PR-RAS'!E360</f>
        <v>1000357.42</v>
      </c>
      <c r="E355" s="2">
        <v>0</v>
      </c>
      <c r="F355" s="2">
        <v>0</v>
      </c>
      <c r="G355" s="3">
        <f t="shared" si="12"/>
        <v>1117948.3972800002</v>
      </c>
      <c r="H355" s="3">
        <f t="shared" si="13"/>
        <v>0.90000000002328306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476522.44</v>
      </c>
      <c r="D368" s="2">
        <f>'PR-RAS'!E373</f>
        <v>800570.42</v>
      </c>
      <c r="E368" s="2">
        <v>0</v>
      </c>
      <c r="F368" s="2">
        <v>0</v>
      </c>
      <c r="G368" s="3">
        <f t="shared" si="12"/>
        <v>762502.42376000003</v>
      </c>
      <c r="H368" s="3">
        <f t="shared" si="13"/>
        <v>0.86000000004423782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435080.89</v>
      </c>
      <c r="D369" s="2">
        <f>'PR-RAS'!E374</f>
        <v>621686.54</v>
      </c>
      <c r="E369" s="2">
        <v>0</v>
      </c>
      <c r="F369" s="2">
        <v>0</v>
      </c>
      <c r="G369" s="3">
        <f t="shared" si="12"/>
        <v>617671.06096000003</v>
      </c>
      <c r="H369" s="3">
        <f t="shared" si="13"/>
        <v>0.56999999994877726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367411.32</v>
      </c>
      <c r="D371" s="2">
        <f>'PR-RAS'!E376</f>
        <v>468993.8</v>
      </c>
      <c r="E371" s="2">
        <v>0</v>
      </c>
      <c r="F371" s="2">
        <v>0</v>
      </c>
      <c r="G371" s="3">
        <f t="shared" si="12"/>
        <v>482997.6004</v>
      </c>
      <c r="H371" s="3">
        <f t="shared" si="13"/>
        <v>0.52000000001862645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67663.37</v>
      </c>
      <c r="D372" s="2">
        <f>'PR-RAS'!E377</f>
        <v>152292.74</v>
      </c>
      <c r="E372" s="2">
        <v>0</v>
      </c>
      <c r="F372" s="2">
        <v>0</v>
      </c>
      <c r="G372" s="3">
        <f t="shared" si="12"/>
        <v>138104.32334999999</v>
      </c>
      <c r="H372" s="3">
        <f t="shared" si="13"/>
        <v>0.63000000000465661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6.2</v>
      </c>
      <c r="D373" s="2">
        <f>'PR-RAS'!E378</f>
        <v>400</v>
      </c>
      <c r="E373" s="2">
        <v>0</v>
      </c>
      <c r="F373" s="2">
        <v>0</v>
      </c>
      <c r="G373" s="3">
        <f t="shared" si="12"/>
        <v>299.90640000000002</v>
      </c>
      <c r="H373" s="3">
        <f t="shared" si="13"/>
        <v>0.20000000000000018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41441.550000000003</v>
      </c>
      <c r="D374" s="2">
        <f>'PR-RAS'!E379</f>
        <v>169465.59</v>
      </c>
      <c r="E374" s="2">
        <v>0</v>
      </c>
      <c r="F374" s="2">
        <v>0</v>
      </c>
      <c r="G374" s="3">
        <f t="shared" si="12"/>
        <v>141879.02828999999</v>
      </c>
      <c r="H374" s="3">
        <f t="shared" si="13"/>
        <v>0.86000000000058208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1790</v>
      </c>
      <c r="D375" s="2">
        <f>'PR-RAS'!E380</f>
        <v>5831.25</v>
      </c>
      <c r="E375" s="2">
        <v>0</v>
      </c>
      <c r="F375" s="2">
        <v>0</v>
      </c>
      <c r="G375" s="3">
        <f t="shared" si="12"/>
        <v>5031.2349999999997</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8169.05</v>
      </c>
      <c r="D377" s="2">
        <f>'PR-RAS'!E382</f>
        <v>1875</v>
      </c>
      <c r="E377" s="2">
        <v>0</v>
      </c>
      <c r="F377" s="2">
        <v>0</v>
      </c>
      <c r="G377" s="3">
        <f t="shared" si="12"/>
        <v>4481.5627999999997</v>
      </c>
      <c r="H377" s="3">
        <f t="shared" si="13"/>
        <v>5.0000000000181899E-2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31482.5</v>
      </c>
      <c r="D381" s="2">
        <f>'PR-RAS'!E386</f>
        <v>161759.34</v>
      </c>
      <c r="E381" s="2">
        <v>0</v>
      </c>
      <c r="F381" s="2">
        <v>0</v>
      </c>
      <c r="G381" s="3">
        <f t="shared" si="12"/>
        <v>134900.44839999999</v>
      </c>
      <c r="H381" s="3">
        <f t="shared" si="13"/>
        <v>0.83999999999650754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9418.2900000000009</v>
      </c>
      <c r="E396" s="2">
        <v>0</v>
      </c>
      <c r="F396" s="2">
        <v>0</v>
      </c>
      <c r="G396" s="3">
        <f t="shared" si="12"/>
        <v>7440.4491000000007</v>
      </c>
      <c r="H396" s="3">
        <f t="shared" si="13"/>
        <v>0.29000000000087311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9418.2900000000009</v>
      </c>
      <c r="E399" s="2">
        <v>0</v>
      </c>
      <c r="F399" s="2">
        <v>0</v>
      </c>
      <c r="G399" s="3">
        <f t="shared" si="12"/>
        <v>7496.9588400000011</v>
      </c>
      <c r="H399" s="3">
        <f t="shared" si="13"/>
        <v>0.29000000000087311</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680809.04</v>
      </c>
      <c r="D407" s="2">
        <f>'PR-RAS'!E412</f>
        <v>199787</v>
      </c>
      <c r="E407" s="2">
        <v>0</v>
      </c>
      <c r="F407" s="2">
        <v>0</v>
      </c>
      <c r="G407" s="3">
        <f t="shared" si="12"/>
        <v>438635.51424000005</v>
      </c>
      <c r="H407" s="3">
        <f t="shared" si="13"/>
        <v>4.0000000037252903E-2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680809.04</v>
      </c>
      <c r="D408" s="2">
        <f>'PR-RAS'!E413</f>
        <v>199787</v>
      </c>
      <c r="E408" s="2">
        <v>0</v>
      </c>
      <c r="F408" s="2">
        <v>0</v>
      </c>
      <c r="G408" s="3">
        <f t="shared" si="12"/>
        <v>439715.89727999998</v>
      </c>
      <c r="H408" s="3">
        <f t="shared" si="13"/>
        <v>4.0000000037252903E-2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1157331.48</v>
      </c>
      <c r="D413" s="2">
        <f>'PR-RAS'!E418</f>
        <v>1000357.42</v>
      </c>
      <c r="E413" s="2">
        <v>0</v>
      </c>
      <c r="F413" s="2">
        <v>0</v>
      </c>
      <c r="G413" s="3">
        <f t="shared" si="12"/>
        <v>1301115.08384</v>
      </c>
      <c r="H413" s="3">
        <f t="shared" si="13"/>
        <v>0.90000000002328306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2553207.1999999997</v>
      </c>
      <c r="D417" s="2">
        <f>'PR-RAS'!E422</f>
        <v>2906071.11</v>
      </c>
      <c r="E417" s="2">
        <v>0</v>
      </c>
      <c r="F417" s="2">
        <v>0</v>
      </c>
      <c r="G417" s="3">
        <f t="shared" si="12"/>
        <v>3479985.3587199999</v>
      </c>
      <c r="H417" s="3">
        <f t="shared" si="13"/>
        <v>0.30999999959021807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2822599.87</v>
      </c>
      <c r="D418" s="2">
        <f>'PR-RAS'!E423</f>
        <v>3466685.9299999997</v>
      </c>
      <c r="E418" s="2">
        <v>0</v>
      </c>
      <c r="F418" s="2">
        <v>0</v>
      </c>
      <c r="G418" s="3">
        <f t="shared" si="12"/>
        <v>4068240.21141</v>
      </c>
      <c r="H418" s="3">
        <f t="shared" si="13"/>
        <v>0.20000000018626451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269392.67000000039</v>
      </c>
      <c r="D420" s="2">
        <f>'PR-RAS'!E425</f>
        <v>560614.81999999983</v>
      </c>
      <c r="E420" s="2">
        <v>0</v>
      </c>
      <c r="F420" s="2">
        <v>0</v>
      </c>
      <c r="G420" s="3">
        <f t="shared" si="12"/>
        <v>582670.74789</v>
      </c>
      <c r="H420" s="3">
        <f t="shared" si="13"/>
        <v>0.50999999977648258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134533.10999999999</v>
      </c>
      <c r="D421" s="2">
        <f>'PR-RAS'!E426</f>
        <v>0</v>
      </c>
      <c r="E421" s="2">
        <v>0</v>
      </c>
      <c r="F421" s="2">
        <v>0</v>
      </c>
      <c r="G421" s="3">
        <f t="shared" si="12"/>
        <v>56503.90619999999</v>
      </c>
      <c r="H421" s="3">
        <f t="shared" si="13"/>
        <v>0.10999999998603016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132324.72</v>
      </c>
      <c r="E422" s="2">
        <v>0</v>
      </c>
      <c r="F422" s="2">
        <v>0</v>
      </c>
      <c r="G422" s="3">
        <f t="shared" si="12"/>
        <v>111417.41424</v>
      </c>
      <c r="H422" s="3">
        <f t="shared" si="13"/>
        <v>0.27999999999883585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49253.11</v>
      </c>
      <c r="D423" s="2">
        <f>'PR-RAS'!E428</f>
        <v>193675.36</v>
      </c>
      <c r="E423" s="2">
        <v>0</v>
      </c>
      <c r="F423" s="2">
        <v>0</v>
      </c>
      <c r="G423" s="3">
        <f t="shared" si="12"/>
        <v>184246.81625999996</v>
      </c>
      <c r="H423" s="3">
        <f t="shared" si="13"/>
        <v>0.46999999998661224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500000</v>
      </c>
      <c r="E424" s="2">
        <v>0</v>
      </c>
      <c r="F424" s="2">
        <v>0</v>
      </c>
      <c r="G424" s="3">
        <f t="shared" si="12"/>
        <v>423000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500000</v>
      </c>
      <c r="E485" s="2">
        <v>0</v>
      </c>
      <c r="F485" s="2">
        <v>0</v>
      </c>
      <c r="G485" s="3">
        <f t="shared" si="12"/>
        <v>484000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500000</v>
      </c>
      <c r="E491" s="2">
        <v>0</v>
      </c>
      <c r="F491" s="2">
        <v>0</v>
      </c>
      <c r="G491" s="3">
        <f t="shared" si="12"/>
        <v>490000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500000</v>
      </c>
      <c r="E492" s="2">
        <v>0</v>
      </c>
      <c r="F492" s="2">
        <v>0</v>
      </c>
      <c r="G492" s="3">
        <f t="shared" si="12"/>
        <v>491000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500000</v>
      </c>
      <c r="E633" s="2">
        <v>0</v>
      </c>
      <c r="F633" s="2">
        <v>0</v>
      </c>
      <c r="G633" s="3">
        <f t="shared" si="14"/>
        <v>632000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2553207.1999999997</v>
      </c>
      <c r="D637" s="2">
        <f>'PR-RAS'!E643</f>
        <v>3406071.11</v>
      </c>
      <c r="E637" s="2">
        <v>0</v>
      </c>
      <c r="F637" s="2">
        <v>0</v>
      </c>
      <c r="G637" s="3">
        <f t="shared" si="14"/>
        <v>5956362.2311199997</v>
      </c>
      <c r="H637" s="3">
        <f t="shared" si="15"/>
        <v>0.30999999959021807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2822599.87</v>
      </c>
      <c r="D638" s="2">
        <f>'PR-RAS'!E644</f>
        <v>3466685.9299999997</v>
      </c>
      <c r="E638" s="2">
        <v>0</v>
      </c>
      <c r="F638" s="2">
        <v>0</v>
      </c>
      <c r="G638" s="3">
        <f t="shared" si="14"/>
        <v>6214553.9920100002</v>
      </c>
      <c r="H638" s="3">
        <f t="shared" si="15"/>
        <v>0.20000000018626451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269392.67000000039</v>
      </c>
      <c r="D640" s="2">
        <f>'PR-RAS'!E646</f>
        <v>60614.819999999832</v>
      </c>
      <c r="E640" s="2">
        <v>0</v>
      </c>
      <c r="F640" s="2">
        <v>0</v>
      </c>
      <c r="G640" s="3">
        <f t="shared" si="14"/>
        <v>249607.65609000003</v>
      </c>
      <c r="H640" s="3">
        <f t="shared" si="15"/>
        <v>0.50999999977648258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134533.10999999999</v>
      </c>
      <c r="D641" s="2">
        <f>'PR-RAS'!E647</f>
        <v>0</v>
      </c>
      <c r="E641" s="2">
        <v>0</v>
      </c>
      <c r="F641" s="2">
        <v>0</v>
      </c>
      <c r="G641" s="3">
        <f t="shared" si="14"/>
        <v>86101.190399999992</v>
      </c>
      <c r="H641" s="3">
        <f t="shared" si="15"/>
        <v>0.10999999998603016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132324.72</v>
      </c>
      <c r="E642" s="2">
        <v>0</v>
      </c>
      <c r="F642" s="2">
        <v>0</v>
      </c>
      <c r="G642" s="3">
        <f t="shared" si="14"/>
        <v>169640.29104000001</v>
      </c>
      <c r="H642" s="3">
        <f t="shared" si="15"/>
        <v>0.27999999999883585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134859.56000000041</v>
      </c>
      <c r="D644" s="2">
        <f>'PR-RAS'!E650</f>
        <v>192939.53999999983</v>
      </c>
      <c r="E644" s="2">
        <v>0</v>
      </c>
      <c r="F644" s="2">
        <v>0</v>
      </c>
      <c r="G644" s="3">
        <f t="shared" si="14"/>
        <v>334834.94552000007</v>
      </c>
      <c r="H644" s="3">
        <f t="shared" si="15"/>
        <v>0.89999999976134859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51845.4</v>
      </c>
      <c r="D645" s="2">
        <f>'PR-RAS'!E651</f>
        <v>2</v>
      </c>
      <c r="E645" s="2">
        <v>0</v>
      </c>
      <c r="F645" s="2">
        <v>0</v>
      </c>
      <c r="G645" s="3">
        <f t="shared" si="14"/>
        <v>33391.013599999998</v>
      </c>
      <c r="H645" s="3">
        <f t="shared" si="15"/>
        <v>0.40000000000145519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153855.26</v>
      </c>
      <c r="D646" s="2">
        <f>'PR-RAS'!E653</f>
        <v>273041.26</v>
      </c>
      <c r="E646" s="2">
        <v>0</v>
      </c>
      <c r="F646" s="2">
        <v>0</v>
      </c>
      <c r="G646" s="3">
        <f t="shared" si="14"/>
        <v>451459.86810000002</v>
      </c>
      <c r="H646" s="3">
        <f t="shared" si="15"/>
        <v>0.52000000001862645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5737681.7400000002</v>
      </c>
      <c r="D647" s="2">
        <f>'PR-RAS'!E654</f>
        <v>3732222.1</v>
      </c>
      <c r="E647" s="2">
        <v>0</v>
      </c>
      <c r="F647" s="2">
        <v>0</v>
      </c>
      <c r="G647" s="3">
        <f t="shared" si="14"/>
        <v>8528573.3572400007</v>
      </c>
      <c r="H647" s="3">
        <f t="shared" si="15"/>
        <v>0.35999999986961484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5618495.7400000002</v>
      </c>
      <c r="D648" s="2">
        <f>'PR-RAS'!E655</f>
        <v>3974005.65</v>
      </c>
      <c r="E648" s="2">
        <v>0</v>
      </c>
      <c r="F648" s="2">
        <v>0</v>
      </c>
      <c r="G648" s="3">
        <f t="shared" si="14"/>
        <v>8777530.0548799988</v>
      </c>
      <c r="H648" s="3">
        <f t="shared" si="15"/>
        <v>0.60999999986961484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273041.25999999978</v>
      </c>
      <c r="D649" s="2">
        <f>'PR-RAS'!E656</f>
        <v>31257.710000000428</v>
      </c>
      <c r="E649" s="2">
        <v>0</v>
      </c>
      <c r="F649" s="2">
        <v>0</v>
      </c>
      <c r="G649" s="3">
        <f t="shared" si="14"/>
        <v>217440.72864000042</v>
      </c>
      <c r="H649" s="3">
        <f t="shared" si="15"/>
        <v>0.5499999993480742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23</v>
      </c>
      <c r="D650" s="2">
        <f>'PR-RAS'!E657</f>
        <v>39</v>
      </c>
      <c r="E650" s="2">
        <v>0</v>
      </c>
      <c r="F650" s="2">
        <v>0</v>
      </c>
      <c r="G650" s="3">
        <f t="shared" si="14"/>
        <v>65.549000000000007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v>
      </c>
      <c r="D651" s="2">
        <f>'PR-RAS'!E658</f>
        <v>13</v>
      </c>
      <c r="E651" s="2">
        <v>0</v>
      </c>
      <c r="F651" s="2">
        <v>0</v>
      </c>
      <c r="G651" s="3">
        <f t="shared" si="14"/>
        <v>24.7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23</v>
      </c>
      <c r="D652" s="2">
        <f>'PR-RAS'!E659</f>
        <v>39</v>
      </c>
      <c r="E652" s="2">
        <v>0</v>
      </c>
      <c r="F652" s="2">
        <v>0</v>
      </c>
      <c r="G652" s="3">
        <f t="shared" si="14"/>
        <v>65.751000000000005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v>
      </c>
      <c r="D653" s="2">
        <f>'PR-RAS'!E660</f>
        <v>12</v>
      </c>
      <c r="E653" s="2">
        <v>0</v>
      </c>
      <c r="F653" s="2">
        <v>0</v>
      </c>
      <c r="G653" s="3">
        <f t="shared" si="14"/>
        <v>23.472000000000001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2587.61</v>
      </c>
      <c r="E656" s="2">
        <v>0</v>
      </c>
      <c r="F656" s="2">
        <v>0</v>
      </c>
      <c r="G656" s="3">
        <f t="shared" ref="G656:G657" si="16">(B656/1000)*(C656*1+D656*2)</f>
        <v>3389.7691000000004</v>
      </c>
      <c r="H656" s="3">
        <f t="shared" ref="H656:H657" si="17">ABS(C656-ROUND(C656,0))+ABS(D656-ROUND(D656,0))</f>
        <v>0.38999999999987267</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26074.82</v>
      </c>
      <c r="E657" s="2">
        <v>0</v>
      </c>
      <c r="F657" s="2">
        <v>0</v>
      </c>
      <c r="G657" s="3">
        <f t="shared" si="16"/>
        <v>34210.163840000001</v>
      </c>
      <c r="H657" s="3">
        <f t="shared" si="17"/>
        <v>0.18000000000029104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1070265.1499999999</v>
      </c>
      <c r="D662" s="2">
        <f>'PR-RAS'!E669</f>
        <v>0</v>
      </c>
      <c r="E662" s="2">
        <v>0</v>
      </c>
      <c r="F662" s="2">
        <v>0</v>
      </c>
      <c r="G662" s="3">
        <f t="shared" si="14"/>
        <v>707445.26414999994</v>
      </c>
      <c r="H662" s="3">
        <f t="shared" si="15"/>
        <v>0.14999999990686774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7755.65</v>
      </c>
      <c r="E663" s="2">
        <v>0</v>
      </c>
      <c r="F663" s="2">
        <v>0</v>
      </c>
      <c r="G663" s="3">
        <f t="shared" si="14"/>
        <v>10268.480600000001</v>
      </c>
      <c r="H663" s="3">
        <f t="shared" si="15"/>
        <v>0.3500000000003638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235700</v>
      </c>
      <c r="D666" s="2">
        <f>'PR-RAS'!E673</f>
        <v>192045.18</v>
      </c>
      <c r="E666" s="2">
        <v>0</v>
      </c>
      <c r="F666" s="2">
        <v>0</v>
      </c>
      <c r="G666" s="3">
        <f t="shared" si="14"/>
        <v>412160.5894</v>
      </c>
      <c r="H666" s="3">
        <f t="shared" si="15"/>
        <v>0.17999999999301508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16200</v>
      </c>
      <c r="D667" s="2">
        <f>'PR-RAS'!E674</f>
        <v>10000</v>
      </c>
      <c r="E667" s="2">
        <v>0</v>
      </c>
      <c r="F667" s="2">
        <v>0</v>
      </c>
      <c r="G667" s="3">
        <f t="shared" si="14"/>
        <v>24109.200000000001</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35333.379999999997</v>
      </c>
      <c r="D670" s="2">
        <f>'PR-RAS'!E677</f>
        <v>0</v>
      </c>
      <c r="E670" s="2">
        <v>0</v>
      </c>
      <c r="F670" s="2">
        <v>0</v>
      </c>
      <c r="G670" s="3">
        <f t="shared" si="14"/>
        <v>23638.031220000001</v>
      </c>
      <c r="H670" s="3">
        <f t="shared" si="15"/>
        <v>0.37999999999738066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6745.05</v>
      </c>
      <c r="E671" s="2">
        <v>0</v>
      </c>
      <c r="F671" s="2">
        <v>0</v>
      </c>
      <c r="G671" s="3">
        <f t="shared" si="14"/>
        <v>9038.3670000000002</v>
      </c>
      <c r="H671" s="3">
        <f t="shared" si="15"/>
        <v>5.0000000000181899E-2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9793.7999999999993</v>
      </c>
      <c r="D676" s="2">
        <f>'PR-RAS'!E683</f>
        <v>10363.700000000001</v>
      </c>
      <c r="E676" s="2">
        <v>0</v>
      </c>
      <c r="F676" s="2">
        <v>0</v>
      </c>
      <c r="G676" s="3">
        <f t="shared" si="14"/>
        <v>20601.810000000001</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130602.94</v>
      </c>
      <c r="D695" s="2">
        <f>'PR-RAS'!E702</f>
        <v>485021.27</v>
      </c>
      <c r="E695" s="2">
        <v>0</v>
      </c>
      <c r="F695" s="2">
        <v>0</v>
      </c>
      <c r="G695" s="3">
        <f t="shared" si="14"/>
        <v>763847.96311999997</v>
      </c>
      <c r="H695" s="3">
        <f t="shared" si="15"/>
        <v>0.33000000001629815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27871.79</v>
      </c>
      <c r="E699" s="2">
        <v>0</v>
      </c>
      <c r="F699" s="2">
        <v>0</v>
      </c>
      <c r="G699" s="3">
        <f t="shared" si="14"/>
        <v>38909.018839999997</v>
      </c>
      <c r="H699" s="3">
        <f t="shared" si="15"/>
        <v>0.20999999999912689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48626.78</v>
      </c>
      <c r="E704" s="2">
        <v>0</v>
      </c>
      <c r="F704" s="2">
        <v>0</v>
      </c>
      <c r="G704" s="3">
        <f t="shared" ref="G704:G707" si="20">(B704/1000)*(C704*1+D704*2)</f>
        <v>68369.252679999991</v>
      </c>
      <c r="H704" s="3">
        <f t="shared" ref="H704:H707" si="21">ABS(C704-ROUND(C704,0))+ABS(D704-ROUND(D704,0))</f>
        <v>0.22000000000116415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64.95</v>
      </c>
      <c r="E705" s="2">
        <v>0</v>
      </c>
      <c r="F705" s="2">
        <v>0</v>
      </c>
      <c r="G705" s="3">
        <f t="shared" si="20"/>
        <v>91.449600000000004</v>
      </c>
      <c r="H705" s="3">
        <f t="shared" si="21"/>
        <v>4.9999999999997158E-2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55502.7</v>
      </c>
      <c r="D717" s="2">
        <f>'PR-RAS'!E724</f>
        <v>55544</v>
      </c>
      <c r="E717" s="2">
        <v>0</v>
      </c>
      <c r="F717" s="2">
        <v>0</v>
      </c>
      <c r="G717" s="3">
        <f t="shared" si="14"/>
        <v>119278.9412</v>
      </c>
      <c r="H717" s="3">
        <f t="shared" si="15"/>
        <v>0.30000000000291038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540.63</v>
      </c>
      <c r="D727" s="2">
        <f>'PR-RAS'!E734</f>
        <v>435</v>
      </c>
      <c r="E727" s="2">
        <v>0</v>
      </c>
      <c r="F727" s="2">
        <v>0</v>
      </c>
      <c r="G727" s="3">
        <f t="shared" si="14"/>
        <v>1024.1173800000001</v>
      </c>
      <c r="H727" s="3">
        <f t="shared" si="15"/>
        <v>0.37000000000000455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827</v>
      </c>
      <c r="D729" s="2">
        <f>'PR-RAS'!E736</f>
        <v>815.98</v>
      </c>
      <c r="E729" s="2">
        <v>0</v>
      </c>
      <c r="F729" s="2">
        <v>0</v>
      </c>
      <c r="G729" s="3">
        <f t="shared" si="14"/>
        <v>1790.1228799999999</v>
      </c>
      <c r="H729" s="3">
        <f t="shared" si="15"/>
        <v>1.999999999998181E-2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4936.04</v>
      </c>
      <c r="D731" s="2">
        <f>'PR-RAS'!E738</f>
        <v>597.23</v>
      </c>
      <c r="E731" s="2">
        <v>0</v>
      </c>
      <c r="F731" s="2">
        <v>0</v>
      </c>
      <c r="G731" s="3">
        <f t="shared" si="14"/>
        <v>4475.2650000000003</v>
      </c>
      <c r="H731" s="3">
        <f t="shared" si="15"/>
        <v>0.26999999999998181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8425.2000000000007</v>
      </c>
      <c r="D732" s="2">
        <f>'PR-RAS'!E739</f>
        <v>13180.26</v>
      </c>
      <c r="E732" s="2">
        <v>0</v>
      </c>
      <c r="F732" s="2">
        <v>0</v>
      </c>
      <c r="G732" s="3">
        <f t="shared" si="14"/>
        <v>25428.36132</v>
      </c>
      <c r="H732" s="3">
        <f t="shared" si="15"/>
        <v>0.46000000000094587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21249.66</v>
      </c>
      <c r="D734" s="2">
        <f>'PR-RAS'!E741</f>
        <v>21890.3</v>
      </c>
      <c r="E734" s="2">
        <v>0</v>
      </c>
      <c r="F734" s="2">
        <v>0</v>
      </c>
      <c r="G734" s="3">
        <f t="shared" si="14"/>
        <v>47667.180579999993</v>
      </c>
      <c r="H734" s="3">
        <f t="shared" si="15"/>
        <v>0.63999999999941792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907.26</v>
      </c>
      <c r="D735" s="2">
        <f>'PR-RAS'!E742</f>
        <v>1651.66</v>
      </c>
      <c r="E735" s="2">
        <v>0</v>
      </c>
      <c r="F735" s="2">
        <v>0</v>
      </c>
      <c r="G735" s="3">
        <f t="shared" si="14"/>
        <v>3090.5657200000001</v>
      </c>
      <c r="H735" s="3">
        <f t="shared" si="15"/>
        <v>0.59999999999990905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1860.95</v>
      </c>
      <c r="E750" s="2">
        <v>0</v>
      </c>
      <c r="F750" s="2">
        <v>0</v>
      </c>
      <c r="G750" s="3">
        <f t="shared" si="14"/>
        <v>2787.7031000000002</v>
      </c>
      <c r="H750" s="3">
        <f t="shared" si="15"/>
        <v>4.9999999999954525E-2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416.12</v>
      </c>
      <c r="D770" s="2">
        <f>'PR-RAS'!E777</f>
        <v>1531.26</v>
      </c>
      <c r="E770" s="2">
        <v>0</v>
      </c>
      <c r="F770" s="2">
        <v>0</v>
      </c>
      <c r="G770" s="3">
        <f t="shared" si="14"/>
        <v>2675.0741600000001</v>
      </c>
      <c r="H770" s="3">
        <f t="shared" si="15"/>
        <v>0.37999999999999545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79633.289999999994</v>
      </c>
      <c r="D771" s="2">
        <f>'PR-RAS'!E778</f>
        <v>133812.35999999999</v>
      </c>
      <c r="E771" s="2">
        <v>0</v>
      </c>
      <c r="F771" s="2">
        <v>0</v>
      </c>
      <c r="G771" s="3">
        <f t="shared" si="14"/>
        <v>267388.66769999999</v>
      </c>
      <c r="H771" s="3">
        <f t="shared" si="15"/>
        <v>0.64999999997962732</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1150</v>
      </c>
      <c r="D773" s="2">
        <f>'PR-RAS'!E780</f>
        <v>1150</v>
      </c>
      <c r="E773" s="2">
        <v>0</v>
      </c>
      <c r="F773" s="2">
        <v>0</v>
      </c>
      <c r="G773" s="3">
        <f t="shared" si="14"/>
        <v>2663.4</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19.579999999999998</v>
      </c>
      <c r="E796" s="2">
        <v>0</v>
      </c>
      <c r="F796" s="2">
        <v>0</v>
      </c>
      <c r="G796" s="3">
        <f t="shared" si="30"/>
        <v>31.132199999999997</v>
      </c>
      <c r="H796" s="3">
        <f t="shared" si="31"/>
        <v>0.42000000000000171</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51588.5</v>
      </c>
      <c r="D836" s="2">
        <f>'PR-RAS'!E843</f>
        <v>28979.29</v>
      </c>
      <c r="E836" s="2">
        <v>0</v>
      </c>
      <c r="F836" s="2">
        <v>0</v>
      </c>
      <c r="G836" s="3">
        <f t="shared" si="14"/>
        <v>91471.811799999996</v>
      </c>
      <c r="H836" s="3">
        <f t="shared" si="15"/>
        <v>0.79000000000087311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7200</v>
      </c>
      <c r="D839" s="2">
        <f>'PR-RAS'!E846</f>
        <v>9000</v>
      </c>
      <c r="E839" s="2">
        <v>0</v>
      </c>
      <c r="F839" s="2">
        <v>0</v>
      </c>
      <c r="G839" s="3">
        <f t="shared" si="34"/>
        <v>21117.599999999999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75330</v>
      </c>
      <c r="D843" s="2">
        <f>'PR-RAS'!E850</f>
        <v>64110</v>
      </c>
      <c r="E843" s="2">
        <v>0</v>
      </c>
      <c r="F843" s="2">
        <v>0</v>
      </c>
      <c r="G843" s="3">
        <f t="shared" si="34"/>
        <v>171389.1</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23067.1</v>
      </c>
      <c r="D844" s="2">
        <f>'PR-RAS'!E851</f>
        <v>28977.11</v>
      </c>
      <c r="E844" s="2">
        <v>0</v>
      </c>
      <c r="F844" s="2">
        <v>0</v>
      </c>
      <c r="G844" s="3">
        <f t="shared" si="34"/>
        <v>68300.972760000004</v>
      </c>
      <c r="H844" s="3">
        <f t="shared" si="35"/>
        <v>0.20999999999912689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22557.31</v>
      </c>
      <c r="D848" s="2">
        <f>'PR-RAS'!E855</f>
        <v>32791.35</v>
      </c>
      <c r="E848" s="2">
        <v>0</v>
      </c>
      <c r="F848" s="2">
        <v>0</v>
      </c>
      <c r="G848" s="3">
        <f t="shared" si="34"/>
        <v>74654.588469999988</v>
      </c>
      <c r="H848" s="3">
        <f t="shared" si="35"/>
        <v>0.65999999999985448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500000</v>
      </c>
      <c r="E898" s="2">
        <v>0</v>
      </c>
      <c r="F898" s="2">
        <v>0</v>
      </c>
      <c r="G898" s="3">
        <f t="shared" si="34"/>
        <v>897000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7136555.339999998</v>
      </c>
      <c r="D1011" s="7">
        <f>BILANCA!E6</f>
        <v>7687790.9200000009</v>
      </c>
      <c r="E1011" s="7">
        <v>0</v>
      </c>
      <c r="F1011" s="7">
        <v>0</v>
      </c>
      <c r="G1011" s="8">
        <f t="shared" ref="G1011:G1306" si="38">B1011/1000*C1011+B1011/500*D1011</f>
        <v>22512.137180000002</v>
      </c>
      <c r="H1011" s="8">
        <f t="shared" si="35"/>
        <v>0.41999999713152647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6659764.5399999982</v>
      </c>
      <c r="D1012" s="2">
        <f>BILANCA!E7</f>
        <v>7364088.8600000013</v>
      </c>
      <c r="E1012" s="2">
        <v>0</v>
      </c>
      <c r="F1012" s="2">
        <v>0</v>
      </c>
      <c r="G1012" s="3">
        <f t="shared" si="38"/>
        <v>42775.884520000007</v>
      </c>
      <c r="H1012" s="3">
        <f t="shared" si="35"/>
        <v>0.60000000055879354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518202.35</v>
      </c>
      <c r="D1013" s="2">
        <f>BILANCA!E8</f>
        <v>491731.30999999994</v>
      </c>
      <c r="E1013" s="2">
        <v>0</v>
      </c>
      <c r="F1013" s="2">
        <v>0</v>
      </c>
      <c r="G1013" s="3">
        <f t="shared" si="38"/>
        <v>4504.9949099999994</v>
      </c>
      <c r="H1013" s="3">
        <f t="shared" si="35"/>
        <v>0.65999999991618097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214074.12</v>
      </c>
      <c r="D1014" s="2">
        <f>BILANCA!E9</f>
        <v>214074.12</v>
      </c>
      <c r="E1014" s="2">
        <v>0</v>
      </c>
      <c r="F1014" s="2">
        <v>0</v>
      </c>
      <c r="G1014" s="3">
        <f t="shared" si="38"/>
        <v>2568.8894399999999</v>
      </c>
      <c r="H1014" s="3">
        <f t="shared" si="35"/>
        <v>0.23999999999068677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529420.73</v>
      </c>
      <c r="D1015" s="2">
        <f>BILANCA!E10</f>
        <v>529420.73</v>
      </c>
      <c r="E1015" s="2">
        <v>0</v>
      </c>
      <c r="F1015" s="2">
        <v>0</v>
      </c>
      <c r="G1015" s="3">
        <f t="shared" si="38"/>
        <v>7941.31095</v>
      </c>
      <c r="H1015" s="3">
        <f t="shared" si="35"/>
        <v>0.5400000000372529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225292.5</v>
      </c>
      <c r="D1016" s="2">
        <f>BILANCA!E11</f>
        <v>251763.54</v>
      </c>
      <c r="E1016" s="2">
        <v>0</v>
      </c>
      <c r="F1016" s="2">
        <v>0</v>
      </c>
      <c r="G1016" s="3">
        <f t="shared" si="38"/>
        <v>4372.9174800000001</v>
      </c>
      <c r="H1016" s="3">
        <f t="shared" si="35"/>
        <v>0.95999999999185093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5522610.3299999982</v>
      </c>
      <c r="D1017" s="2">
        <f>BILANCA!E12</f>
        <v>5637661.1800000016</v>
      </c>
      <c r="E1017" s="2">
        <v>0</v>
      </c>
      <c r="F1017" s="2">
        <v>0</v>
      </c>
      <c r="G1017" s="3">
        <f t="shared" si="38"/>
        <v>117585.52883000001</v>
      </c>
      <c r="H1017" s="3">
        <f t="shared" si="35"/>
        <v>0.50999999977648258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5416915.1399999987</v>
      </c>
      <c r="D1018" s="2">
        <f>BILANCA!E13</f>
        <v>5421867.2000000011</v>
      </c>
      <c r="E1018" s="2">
        <v>0</v>
      </c>
      <c r="F1018" s="2">
        <v>0</v>
      </c>
      <c r="G1018" s="3">
        <f t="shared" si="38"/>
        <v>130085.19632000002</v>
      </c>
      <c r="H1018" s="3">
        <f t="shared" si="35"/>
        <v>0.33999999985098839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26167.63</v>
      </c>
      <c r="D1019" s="2">
        <f>BILANCA!E14</f>
        <v>26167.63</v>
      </c>
      <c r="E1019" s="2">
        <v>0</v>
      </c>
      <c r="F1019" s="2">
        <v>0</v>
      </c>
      <c r="G1019" s="3">
        <f t="shared" si="38"/>
        <v>706.52601000000004</v>
      </c>
      <c r="H1019" s="3">
        <f t="shared" si="35"/>
        <v>0.73999999999796273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3664352.98</v>
      </c>
      <c r="D1020" s="2">
        <f>BILANCA!E15</f>
        <v>3835962.08</v>
      </c>
      <c r="E1020" s="2">
        <v>0</v>
      </c>
      <c r="F1020" s="2">
        <v>0</v>
      </c>
      <c r="G1020" s="3">
        <f t="shared" si="38"/>
        <v>113362.77140000001</v>
      </c>
      <c r="H1020" s="3">
        <f t="shared" si="35"/>
        <v>0.10000000009313226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2391512.0299999998</v>
      </c>
      <c r="D1021" s="2">
        <f>BILANCA!E16</f>
        <v>2416503.6800000002</v>
      </c>
      <c r="E1021" s="2">
        <v>0</v>
      </c>
      <c r="F1021" s="2">
        <v>0</v>
      </c>
      <c r="G1021" s="3">
        <f t="shared" si="38"/>
        <v>79469.71329</v>
      </c>
      <c r="H1021" s="3">
        <f t="shared" si="35"/>
        <v>0.34999999962747097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1141953.1499999999</v>
      </c>
      <c r="D1022" s="2">
        <f>BILANCA!E17</f>
        <v>1145139.3999999999</v>
      </c>
      <c r="E1022" s="2">
        <v>0</v>
      </c>
      <c r="F1022" s="2">
        <v>0</v>
      </c>
      <c r="G1022" s="3">
        <f t="shared" si="38"/>
        <v>41186.7834</v>
      </c>
      <c r="H1022" s="3">
        <f t="shared" si="35"/>
        <v>0.54999999981373549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1807070.65</v>
      </c>
      <c r="D1023" s="2">
        <f>BILANCA!E18</f>
        <v>2001905.59</v>
      </c>
      <c r="E1023" s="2">
        <v>0</v>
      </c>
      <c r="F1023" s="2">
        <v>0</v>
      </c>
      <c r="G1023" s="3">
        <f t="shared" si="38"/>
        <v>75541.463789999994</v>
      </c>
      <c r="H1023" s="3">
        <f t="shared" si="35"/>
        <v>0.76000000000931323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94618.760000000009</v>
      </c>
      <c r="D1024" s="2">
        <f>BILANCA!E19</f>
        <v>202797.39999999997</v>
      </c>
      <c r="E1024" s="2">
        <v>0</v>
      </c>
      <c r="F1024" s="2">
        <v>0</v>
      </c>
      <c r="G1024" s="3">
        <f t="shared" si="38"/>
        <v>7002.9898399999993</v>
      </c>
      <c r="H1024" s="3">
        <f t="shared" si="35"/>
        <v>0.63999999995576218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36647.56</v>
      </c>
      <c r="D1025" s="2">
        <f>BILANCA!E20</f>
        <v>40897.56</v>
      </c>
      <c r="E1025" s="2">
        <v>0</v>
      </c>
      <c r="F1025" s="2">
        <v>0</v>
      </c>
      <c r="G1025" s="3">
        <f t="shared" si="38"/>
        <v>1776.6401999999998</v>
      </c>
      <c r="H1025" s="3">
        <f t="shared" si="35"/>
        <v>0.88000000000465661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17685.59</v>
      </c>
      <c r="D1026" s="2">
        <f>BILANCA!E21</f>
        <v>17685.59</v>
      </c>
      <c r="E1026" s="2">
        <v>0</v>
      </c>
      <c r="F1026" s="2">
        <v>0</v>
      </c>
      <c r="G1026" s="3">
        <f t="shared" si="38"/>
        <v>848.90832</v>
      </c>
      <c r="H1026" s="3">
        <f t="shared" si="35"/>
        <v>0.81999999999970896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43031.56</v>
      </c>
      <c r="D1027" s="2">
        <f>BILANCA!E22</f>
        <v>49134.42</v>
      </c>
      <c r="E1027" s="2">
        <v>0</v>
      </c>
      <c r="F1027" s="2">
        <v>0</v>
      </c>
      <c r="G1027" s="3">
        <f t="shared" si="38"/>
        <v>2402.1068</v>
      </c>
      <c r="H1027" s="3">
        <f t="shared" si="35"/>
        <v>0.86000000000058208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20249.95</v>
      </c>
      <c r="D1029" s="2">
        <f>BILANCA!E24</f>
        <v>20249.95</v>
      </c>
      <c r="E1029" s="2">
        <v>0</v>
      </c>
      <c r="F1029" s="2">
        <v>0</v>
      </c>
      <c r="G1029" s="3">
        <f t="shared" si="38"/>
        <v>1154.2471500000001</v>
      </c>
      <c r="H1029" s="3">
        <f t="shared" si="35"/>
        <v>9.9999999998544808E-2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32165.84</v>
      </c>
      <c r="D1030" s="2">
        <f>BILANCA!E25</f>
        <v>32165.84</v>
      </c>
      <c r="E1030" s="2">
        <v>0</v>
      </c>
      <c r="F1030" s="2">
        <v>0</v>
      </c>
      <c r="G1030" s="3">
        <f t="shared" si="38"/>
        <v>1929.9504000000002</v>
      </c>
      <c r="H1030" s="3">
        <f t="shared" si="35"/>
        <v>0.31999999999970896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219427.54</v>
      </c>
      <c r="D1031" s="2">
        <f>BILANCA!E26</f>
        <v>367402.09</v>
      </c>
      <c r="E1031" s="2">
        <v>0</v>
      </c>
      <c r="F1031" s="2">
        <v>0</v>
      </c>
      <c r="G1031" s="3">
        <f t="shared" si="38"/>
        <v>20038.866120000002</v>
      </c>
      <c r="H1031" s="3">
        <f t="shared" si="35"/>
        <v>0.5500000000174623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274589.28000000003</v>
      </c>
      <c r="D1033" s="2">
        <f>BILANCA!E28</f>
        <v>324738.05</v>
      </c>
      <c r="E1033" s="2">
        <v>0</v>
      </c>
      <c r="F1033" s="2">
        <v>0</v>
      </c>
      <c r="G1033" s="3">
        <f t="shared" si="38"/>
        <v>21253.50374</v>
      </c>
      <c r="H1033" s="3">
        <f t="shared" si="35"/>
        <v>0.33000000001629815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3089.9600000000028</v>
      </c>
      <c r="D1034" s="2">
        <f>BILANCA!E29</f>
        <v>1877.4200000000019</v>
      </c>
      <c r="E1034" s="2">
        <v>0</v>
      </c>
      <c r="F1034" s="2">
        <v>0</v>
      </c>
      <c r="G1034" s="3">
        <f t="shared" si="38"/>
        <v>164.27520000000015</v>
      </c>
      <c r="H1034" s="3">
        <f t="shared" si="35"/>
        <v>0.45999999999912689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25979.49</v>
      </c>
      <c r="D1035" s="2">
        <f>BILANCA!E30</f>
        <v>25979.49</v>
      </c>
      <c r="E1035" s="2">
        <v>0</v>
      </c>
      <c r="F1035" s="2">
        <v>0</v>
      </c>
      <c r="G1035" s="3">
        <f t="shared" si="38"/>
        <v>1948.4617500000004</v>
      </c>
      <c r="H1035" s="3">
        <f t="shared" si="35"/>
        <v>0.98000000000320142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22889.53</v>
      </c>
      <c r="D1039" s="2">
        <f>BILANCA!E34</f>
        <v>24102.07</v>
      </c>
      <c r="E1039" s="2">
        <v>0</v>
      </c>
      <c r="F1039" s="2">
        <v>0</v>
      </c>
      <c r="G1039" s="3">
        <f t="shared" si="38"/>
        <v>2061.7164300000004</v>
      </c>
      <c r="H1039" s="3">
        <f t="shared" si="35"/>
        <v>0.54000000000087311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7986.4699999999939</v>
      </c>
      <c r="D1050" s="2">
        <f>BILANCA!E45</f>
        <v>11119.160000000003</v>
      </c>
      <c r="E1050" s="2">
        <v>0</v>
      </c>
      <c r="F1050" s="2">
        <v>0</v>
      </c>
      <c r="G1050" s="3">
        <f t="shared" si="38"/>
        <v>1208.9916000000001</v>
      </c>
      <c r="H1050" s="3">
        <f t="shared" si="35"/>
        <v>0.62999999999738066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5961.81</v>
      </c>
      <c r="D1052" s="2">
        <f>BILANCA!E47</f>
        <v>5961.81</v>
      </c>
      <c r="E1052" s="2">
        <v>0</v>
      </c>
      <c r="F1052" s="2">
        <v>0</v>
      </c>
      <c r="G1052" s="3">
        <f t="shared" si="38"/>
        <v>751.18806000000006</v>
      </c>
      <c r="H1052" s="3">
        <f t="shared" si="35"/>
        <v>0.37999999999919964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61302.53</v>
      </c>
      <c r="D1053" s="2">
        <f>BILANCA!E48</f>
        <v>70720.820000000007</v>
      </c>
      <c r="E1053" s="2">
        <v>0</v>
      </c>
      <c r="F1053" s="2">
        <v>0</v>
      </c>
      <c r="G1053" s="3">
        <f t="shared" si="38"/>
        <v>8717.9993099999992</v>
      </c>
      <c r="H1053" s="3">
        <f t="shared" si="35"/>
        <v>0.64999999999417923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59277.87</v>
      </c>
      <c r="D1055" s="2">
        <f>BILANCA!E50</f>
        <v>65563.47</v>
      </c>
      <c r="E1055" s="2">
        <v>0</v>
      </c>
      <c r="F1055" s="2">
        <v>0</v>
      </c>
      <c r="G1055" s="3">
        <f t="shared" si="38"/>
        <v>8568.2164499999999</v>
      </c>
      <c r="H1055" s="3">
        <f t="shared" si="35"/>
        <v>0.59999999999854481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113703.7</v>
      </c>
      <c r="D1059" s="2">
        <f>BILANCA!E54</f>
        <v>134890.63</v>
      </c>
      <c r="E1059" s="2">
        <v>0</v>
      </c>
      <c r="F1059" s="2">
        <v>0</v>
      </c>
      <c r="G1059" s="3">
        <f t="shared" si="38"/>
        <v>18790.763040000002</v>
      </c>
      <c r="H1059" s="3">
        <f t="shared" si="35"/>
        <v>0.66999999999825377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113703.7</v>
      </c>
      <c r="D1060" s="2">
        <f>BILANCA!E55</f>
        <v>134890.63</v>
      </c>
      <c r="E1060" s="2">
        <v>0</v>
      </c>
      <c r="F1060" s="2">
        <v>0</v>
      </c>
      <c r="G1060" s="3">
        <f t="shared" si="38"/>
        <v>19174.248000000003</v>
      </c>
      <c r="H1060" s="3">
        <f t="shared" si="35"/>
        <v>0.66999999999825377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618951.86</v>
      </c>
      <c r="D1061" s="2">
        <f>BILANCA!E56</f>
        <v>1234696.3700000001</v>
      </c>
      <c r="E1061" s="2">
        <v>0</v>
      </c>
      <c r="F1061" s="2">
        <v>0</v>
      </c>
      <c r="G1061" s="3">
        <f t="shared" si="38"/>
        <v>157505.57459999999</v>
      </c>
      <c r="H1061" s="3">
        <f t="shared" si="35"/>
        <v>0.51000000012572855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612447.32999999996</v>
      </c>
      <c r="D1062" s="2">
        <f>BILANCA!E57</f>
        <v>1234133.8700000001</v>
      </c>
      <c r="E1062" s="2">
        <v>0</v>
      </c>
      <c r="F1062" s="2">
        <v>0</v>
      </c>
      <c r="G1062" s="3">
        <f t="shared" si="38"/>
        <v>160197.18364</v>
      </c>
      <c r="H1062" s="3">
        <f t="shared" si="35"/>
        <v>0.45999999984633178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6504.53</v>
      </c>
      <c r="D1063" s="2">
        <f>BILANCA!E58</f>
        <v>562.5</v>
      </c>
      <c r="E1063" s="2">
        <v>0</v>
      </c>
      <c r="F1063" s="2">
        <v>0</v>
      </c>
      <c r="G1063" s="3">
        <f t="shared" si="38"/>
        <v>404.36508999999995</v>
      </c>
      <c r="H1063" s="3">
        <f t="shared" si="35"/>
        <v>0.97000000000025466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476790.79999999993</v>
      </c>
      <c r="D1074" s="2">
        <f>BILANCA!E69</f>
        <v>323702.06</v>
      </c>
      <c r="E1074" s="2">
        <v>0</v>
      </c>
      <c r="F1074" s="2">
        <v>0</v>
      </c>
      <c r="G1074" s="3">
        <f t="shared" si="38"/>
        <v>71948.474879999994</v>
      </c>
      <c r="H1074" s="3">
        <f t="shared" si="35"/>
        <v>0.26000000006752089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273041.25999999995</v>
      </c>
      <c r="D1075" s="2">
        <f>BILANCA!E70</f>
        <v>31257.71</v>
      </c>
      <c r="E1075" s="2">
        <v>0</v>
      </c>
      <c r="F1075" s="2">
        <v>0</v>
      </c>
      <c r="G1075" s="3">
        <f t="shared" si="38"/>
        <v>21811.184199999996</v>
      </c>
      <c r="H1075" s="3">
        <f t="shared" si="35"/>
        <v>0.54999999995197868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272713.59999999998</v>
      </c>
      <c r="D1076" s="2">
        <f>BILANCA!E71</f>
        <v>31117.599999999999</v>
      </c>
      <c r="E1076" s="2">
        <v>0</v>
      </c>
      <c r="F1076" s="2">
        <v>0</v>
      </c>
      <c r="G1076" s="3">
        <f t="shared" si="38"/>
        <v>22106.620800000001</v>
      </c>
      <c r="H1076" s="3">
        <f t="shared" si="35"/>
        <v>0.80000000002473826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272713.59999999998</v>
      </c>
      <c r="D1078" s="2">
        <f>BILANCA!E73</f>
        <v>31117.599999999999</v>
      </c>
      <c r="E1078" s="2">
        <v>0</v>
      </c>
      <c r="F1078" s="2">
        <v>0</v>
      </c>
      <c r="G1078" s="3">
        <f t="shared" si="38"/>
        <v>22776.518400000001</v>
      </c>
      <c r="H1078" s="3">
        <f t="shared" si="35"/>
        <v>0.80000000002473826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327.66000000000003</v>
      </c>
      <c r="D1085" s="2">
        <f>BILANCA!E80</f>
        <v>140.11000000000001</v>
      </c>
      <c r="E1085" s="2">
        <v>0</v>
      </c>
      <c r="F1085" s="2">
        <v>0</v>
      </c>
      <c r="G1085" s="3">
        <f t="shared" si="38"/>
        <v>45.591000000000001</v>
      </c>
      <c r="H1085" s="3">
        <f t="shared" si="35"/>
        <v>0.44999999999998863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2790.38</v>
      </c>
      <c r="D1087" s="2">
        <f>BILANCA!E82</f>
        <v>2906.34</v>
      </c>
      <c r="E1087" s="2">
        <v>0</v>
      </c>
      <c r="F1087" s="2">
        <v>0</v>
      </c>
      <c r="G1087" s="3">
        <f t="shared" si="38"/>
        <v>662.43561999999997</v>
      </c>
      <c r="H1087" s="3">
        <f t="shared" si="35"/>
        <v>0.72000000000025466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2790.38</v>
      </c>
      <c r="D1092" s="2">
        <f>BILANCA!E87</f>
        <v>2906.34</v>
      </c>
      <c r="E1092" s="2">
        <v>0</v>
      </c>
      <c r="F1092" s="2">
        <v>0</v>
      </c>
      <c r="G1092" s="3">
        <f t="shared" si="38"/>
        <v>705.45092</v>
      </c>
      <c r="H1092" s="3">
        <f t="shared" si="35"/>
        <v>0.72000000000025466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99860.65</v>
      </c>
      <c r="D1140" s="2">
        <f>BILANCA!E135</f>
        <v>99860.65</v>
      </c>
      <c r="E1140" s="2">
        <v>0</v>
      </c>
      <c r="F1140" s="2">
        <v>0</v>
      </c>
      <c r="G1140" s="3">
        <f t="shared" si="38"/>
        <v>38945.6535</v>
      </c>
      <c r="H1140" s="3">
        <f t="shared" si="41"/>
        <v>0.70000000001164153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99860.65</v>
      </c>
      <c r="D1141" s="2">
        <f>BILANCA!E136</f>
        <v>99860.65</v>
      </c>
      <c r="E1141" s="2">
        <v>0</v>
      </c>
      <c r="F1141" s="2">
        <v>0</v>
      </c>
      <c r="G1141" s="3">
        <f t="shared" si="38"/>
        <v>39245.23545</v>
      </c>
      <c r="H1141" s="3">
        <f t="shared" si="41"/>
        <v>0.70000000001164153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99860.65</v>
      </c>
      <c r="D1145" s="2">
        <f>BILANCA!E140</f>
        <v>99860.65</v>
      </c>
      <c r="E1145" s="2">
        <v>0</v>
      </c>
      <c r="F1145" s="2">
        <v>0</v>
      </c>
      <c r="G1145" s="3">
        <f t="shared" si="38"/>
        <v>40443.563250000007</v>
      </c>
      <c r="H1145" s="3">
        <f t="shared" si="41"/>
        <v>0.70000000001164153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49253.11</v>
      </c>
      <c r="D1152" s="2">
        <f>BILANCA!E147</f>
        <v>189675.36</v>
      </c>
      <c r="E1152" s="2">
        <v>0</v>
      </c>
      <c r="F1152" s="2">
        <v>0</v>
      </c>
      <c r="G1152" s="3">
        <f t="shared" si="38"/>
        <v>60861.743859999988</v>
      </c>
      <c r="H1152" s="3">
        <f t="shared" si="41"/>
        <v>0.46999999998661224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9480.7000000000007</v>
      </c>
      <c r="D1153" s="2">
        <f>BILANCA!E148</f>
        <v>9031.48</v>
      </c>
      <c r="E1153" s="2">
        <v>0</v>
      </c>
      <c r="F1153" s="2">
        <v>0</v>
      </c>
      <c r="G1153" s="3">
        <f t="shared" si="38"/>
        <v>3938.7433799999994</v>
      </c>
      <c r="H1153" s="3">
        <f t="shared" si="41"/>
        <v>0.77999999999883585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138452.56</v>
      </c>
      <c r="E1155" s="2">
        <v>0</v>
      </c>
      <c r="F1155" s="2">
        <v>0</v>
      </c>
      <c r="G1155" s="3">
        <f t="shared" si="38"/>
        <v>40151.242399999996</v>
      </c>
      <c r="H1155" s="3">
        <f t="shared" si="41"/>
        <v>0.44000000000232831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138452.56</v>
      </c>
      <c r="E1163" s="2">
        <v>0</v>
      </c>
      <c r="F1163" s="2">
        <v>0</v>
      </c>
      <c r="G1163" s="3">
        <f t="shared" si="38"/>
        <v>42366.483359999998</v>
      </c>
      <c r="H1163" s="3">
        <f t="shared" si="41"/>
        <v>0.44000000000232831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20161.45</v>
      </c>
      <c r="D1164" s="2">
        <f>BILANCA!E159</f>
        <v>21432.47</v>
      </c>
      <c r="E1164" s="2">
        <v>0</v>
      </c>
      <c r="F1164" s="2">
        <v>0</v>
      </c>
      <c r="G1164" s="3">
        <f t="shared" si="38"/>
        <v>9706.0640600000006</v>
      </c>
      <c r="H1164" s="3">
        <f t="shared" si="41"/>
        <v>0.92000000000189175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83211</v>
      </c>
      <c r="D1165" s="2">
        <f>BILANCA!E160</f>
        <v>69808.479999999996</v>
      </c>
      <c r="E1165" s="2">
        <v>0</v>
      </c>
      <c r="F1165" s="2">
        <v>0</v>
      </c>
      <c r="G1165" s="3">
        <f t="shared" si="38"/>
        <v>34538.3338</v>
      </c>
      <c r="H1165" s="3">
        <f t="shared" si="41"/>
        <v>0.47999999999592546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8121</v>
      </c>
      <c r="D1166" s="2">
        <f>BILANCA!E161</f>
        <v>7994.72</v>
      </c>
      <c r="E1166" s="2">
        <v>0</v>
      </c>
      <c r="F1166" s="2">
        <v>0</v>
      </c>
      <c r="G1166" s="3">
        <f t="shared" si="38"/>
        <v>3761.2286400000003</v>
      </c>
      <c r="H1166" s="3">
        <f t="shared" si="41"/>
        <v>0.27999999999974534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356.34</v>
      </c>
      <c r="E1168" s="2">
        <v>0</v>
      </c>
      <c r="F1168" s="2">
        <v>0</v>
      </c>
      <c r="G1168" s="3">
        <f t="shared" si="38"/>
        <v>112.60343999999999</v>
      </c>
      <c r="H1168" s="3">
        <f t="shared" si="41"/>
        <v>0.33999999999997499</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71721.039999999994</v>
      </c>
      <c r="D1169" s="2">
        <f>BILANCA!E164</f>
        <v>57400.69</v>
      </c>
      <c r="E1169" s="2">
        <v>0</v>
      </c>
      <c r="F1169" s="2">
        <v>0</v>
      </c>
      <c r="G1169" s="3">
        <f t="shared" si="38"/>
        <v>29657.064780000001</v>
      </c>
      <c r="H1169" s="3">
        <f t="shared" si="41"/>
        <v>0.34999999999126885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51845.4</v>
      </c>
      <c r="D1176" s="2">
        <f>BILANCA!E171</f>
        <v>2</v>
      </c>
      <c r="E1176" s="2">
        <v>0</v>
      </c>
      <c r="F1176" s="2">
        <v>0</v>
      </c>
      <c r="G1176" s="3">
        <f t="shared" si="38"/>
        <v>8607.0004000000008</v>
      </c>
      <c r="H1176" s="3">
        <f t="shared" si="41"/>
        <v>0.40000000000145519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118.61</v>
      </c>
      <c r="D1177" s="2">
        <f>BILANCA!E172</f>
        <v>2</v>
      </c>
      <c r="E1177" s="2">
        <v>0</v>
      </c>
      <c r="F1177" s="2">
        <v>0</v>
      </c>
      <c r="G1177" s="3">
        <f t="shared" si="38"/>
        <v>20.47587</v>
      </c>
      <c r="H1177" s="3">
        <f t="shared" si="41"/>
        <v>0.39000000000000057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51726.79</v>
      </c>
      <c r="D1179" s="2">
        <f>BILANCA!E174</f>
        <v>0</v>
      </c>
      <c r="E1179" s="2">
        <v>0</v>
      </c>
      <c r="F1179" s="2">
        <v>0</v>
      </c>
      <c r="G1179" s="3">
        <f t="shared" si="38"/>
        <v>8741.827510000001</v>
      </c>
      <c r="H1179" s="3">
        <f t="shared" si="41"/>
        <v>0.20999999999912689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7136555.3400000008</v>
      </c>
      <c r="D1180" s="2">
        <f>BILANCA!E176</f>
        <v>7687790.9199999999</v>
      </c>
      <c r="E1180" s="2">
        <v>0</v>
      </c>
      <c r="F1180" s="2">
        <v>0</v>
      </c>
      <c r="G1180" s="3">
        <f t="shared" si="38"/>
        <v>3827063.3206000002</v>
      </c>
      <c r="H1180" s="3">
        <f t="shared" si="41"/>
        <v>0.42000000085681677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462536.6</v>
      </c>
      <c r="D1181" s="2">
        <f>BILANCA!E177</f>
        <v>723105.59</v>
      </c>
      <c r="E1181" s="2">
        <v>0</v>
      </c>
      <c r="F1181" s="2">
        <v>0</v>
      </c>
      <c r="G1181" s="3">
        <f t="shared" si="38"/>
        <v>326395.87037999998</v>
      </c>
      <c r="H1181" s="3">
        <f t="shared" si="41"/>
        <v>0.81000000005587935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204079.57</v>
      </c>
      <c r="D1182" s="2">
        <f>BILANCA!E178</f>
        <v>172919.13</v>
      </c>
      <c r="E1182" s="2">
        <v>0</v>
      </c>
      <c r="F1182" s="2">
        <v>0</v>
      </c>
      <c r="G1182" s="3">
        <f t="shared" si="38"/>
        <v>94585.866760000004</v>
      </c>
      <c r="H1182" s="3">
        <f t="shared" si="41"/>
        <v>0.55999999999767169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72729.679999999993</v>
      </c>
      <c r="D1183" s="2">
        <f>BILANCA!E179</f>
        <v>75354.98</v>
      </c>
      <c r="E1183" s="2">
        <v>0</v>
      </c>
      <c r="F1183" s="2">
        <v>0</v>
      </c>
      <c r="G1183" s="3">
        <f t="shared" si="38"/>
        <v>38655.057719999997</v>
      </c>
      <c r="H1183" s="3">
        <f t="shared" si="41"/>
        <v>0.34000000001105946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11769.56</v>
      </c>
      <c r="D1184" s="2">
        <f>BILANCA!E180</f>
        <v>56214.47</v>
      </c>
      <c r="E1184" s="2">
        <v>0</v>
      </c>
      <c r="F1184" s="2">
        <v>0</v>
      </c>
      <c r="G1184" s="3">
        <f t="shared" si="38"/>
        <v>21610.538999999997</v>
      </c>
      <c r="H1184" s="3">
        <f t="shared" si="41"/>
        <v>0.91000000000167347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19.07</v>
      </c>
      <c r="D1185" s="2">
        <f>BILANCA!E181</f>
        <v>2451.59</v>
      </c>
      <c r="E1185" s="2">
        <v>0</v>
      </c>
      <c r="F1185" s="2">
        <v>0</v>
      </c>
      <c r="G1185" s="3">
        <f t="shared" si="38"/>
        <v>861.39375000000007</v>
      </c>
      <c r="H1185" s="3">
        <f t="shared" si="41"/>
        <v>0.47999999999985477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1048.9000000000001</v>
      </c>
      <c r="E1187" s="2">
        <v>0</v>
      </c>
      <c r="F1187" s="2">
        <v>0</v>
      </c>
      <c r="G1187" s="3">
        <f t="shared" si="38"/>
        <v>371.31060000000002</v>
      </c>
      <c r="H1187" s="3">
        <f t="shared" si="41"/>
        <v>9.9999999999909051E-2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19.07</v>
      </c>
      <c r="D1188" s="2">
        <f>BILANCA!E184</f>
        <v>1402.69</v>
      </c>
      <c r="E1188" s="2">
        <v>0</v>
      </c>
      <c r="F1188" s="2">
        <v>0</v>
      </c>
      <c r="G1188" s="3">
        <f t="shared" si="38"/>
        <v>502.75209999999998</v>
      </c>
      <c r="H1188" s="3">
        <f t="shared" si="41"/>
        <v>0.37999999999994571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34757.94</v>
      </c>
      <c r="E1189" s="2">
        <v>0</v>
      </c>
      <c r="F1189" s="2">
        <v>0</v>
      </c>
      <c r="G1189" s="3">
        <f t="shared" si="38"/>
        <v>12443.34252</v>
      </c>
      <c r="H1189" s="3">
        <f t="shared" si="41"/>
        <v>5.9999999997671694E-2</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2052.41</v>
      </c>
      <c r="D1198" s="2">
        <f>BILANCA!E194</f>
        <v>4100.33</v>
      </c>
      <c r="E1198" s="2">
        <v>0</v>
      </c>
      <c r="F1198" s="2">
        <v>0</v>
      </c>
      <c r="G1198" s="3">
        <f t="shared" si="38"/>
        <v>1927.5771599999998</v>
      </c>
      <c r="H1198" s="3">
        <f t="shared" si="41"/>
        <v>0.73999999999978172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39.82</v>
      </c>
      <c r="D1199" s="2">
        <f>BILANCA!E195</f>
        <v>39.82</v>
      </c>
      <c r="E1199" s="2">
        <v>0</v>
      </c>
      <c r="F1199" s="2">
        <v>0</v>
      </c>
      <c r="G1199" s="3">
        <f t="shared" si="38"/>
        <v>22.577939999999998</v>
      </c>
      <c r="H1199" s="3">
        <f t="shared" si="41"/>
        <v>0.35999999999999943</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117469.03</v>
      </c>
      <c r="D1200" s="2">
        <f>BILANCA!E196</f>
        <v>0</v>
      </c>
      <c r="E1200" s="2">
        <v>0</v>
      </c>
      <c r="F1200" s="2">
        <v>0</v>
      </c>
      <c r="G1200" s="3">
        <f t="shared" si="38"/>
        <v>22319.115699999998</v>
      </c>
      <c r="H1200" s="3">
        <f t="shared" si="41"/>
        <v>2.9999999998835847E-2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258457.03</v>
      </c>
      <c r="D1201" s="2">
        <f>BILANCA!E197</f>
        <v>41055.83</v>
      </c>
      <c r="E1201" s="2">
        <v>0</v>
      </c>
      <c r="F1201" s="2">
        <v>0</v>
      </c>
      <c r="G1201" s="3">
        <f t="shared" si="38"/>
        <v>65048.619790000004</v>
      </c>
      <c r="H1201" s="3">
        <f t="shared" si="41"/>
        <v>0.19999999999708962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48387.79</v>
      </c>
      <c r="D1203" s="2">
        <f>BILANCA!E199</f>
        <v>28228.75</v>
      </c>
      <c r="E1203" s="2">
        <v>0</v>
      </c>
      <c r="F1203" s="2">
        <v>0</v>
      </c>
      <c r="G1203" s="3">
        <f t="shared" si="44"/>
        <v>20235.14097</v>
      </c>
      <c r="H1203" s="3">
        <f t="shared" si="45"/>
        <v>0.45999999999912689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210069.24</v>
      </c>
      <c r="D1206" s="2">
        <f>BILANCA!E202</f>
        <v>12827.08</v>
      </c>
      <c r="E1206" s="2">
        <v>0</v>
      </c>
      <c r="F1206" s="2">
        <v>0</v>
      </c>
      <c r="G1206" s="3">
        <f t="shared" si="44"/>
        <v>46201.786400000005</v>
      </c>
      <c r="H1206" s="3">
        <f t="shared" si="45"/>
        <v>0.31999999999061401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500000</v>
      </c>
      <c r="E1223" s="2">
        <v>0</v>
      </c>
      <c r="F1223" s="2">
        <v>0</v>
      </c>
      <c r="G1223" s="3">
        <f t="shared" si="38"/>
        <v>213000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500000</v>
      </c>
      <c r="E1224" s="2">
        <v>0</v>
      </c>
      <c r="F1224" s="2">
        <v>0</v>
      </c>
      <c r="G1224" s="3">
        <f t="shared" si="38"/>
        <v>214000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500000</v>
      </c>
      <c r="E1225" s="2">
        <v>0</v>
      </c>
      <c r="F1225" s="2">
        <v>0</v>
      </c>
      <c r="G1225" s="3">
        <f t="shared" si="38"/>
        <v>215000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9130.6299999999992</v>
      </c>
      <c r="E1251" s="2">
        <v>0</v>
      </c>
      <c r="F1251" s="2">
        <v>0</v>
      </c>
      <c r="G1251" s="3">
        <f>B1251/1000*C1251+B1251/500*D1251</f>
        <v>4400.9636599999994</v>
      </c>
      <c r="H1251" s="3">
        <f>ABS(C1251-ROUND(C1251,0))+ABS(D1251-ROUND(D1251,0))</f>
        <v>0.37000000000080036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6674018.7400000012</v>
      </c>
      <c r="D1255" s="2">
        <f>BILANCA!E251</f>
        <v>6964685.3300000001</v>
      </c>
      <c r="E1255" s="2">
        <v>0</v>
      </c>
      <c r="F1255" s="2">
        <v>0</v>
      </c>
      <c r="G1255" s="3">
        <f t="shared" si="38"/>
        <v>5047830.4029999999</v>
      </c>
      <c r="H1255" s="3">
        <f t="shared" si="41"/>
        <v>0.58999999891966581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6759625.1900000004</v>
      </c>
      <c r="D1256" s="2">
        <f>BILANCA!E252</f>
        <v>6963949.5099999998</v>
      </c>
      <c r="E1256" s="2">
        <v>0</v>
      </c>
      <c r="F1256" s="2">
        <v>0</v>
      </c>
      <c r="G1256" s="3">
        <f t="shared" si="38"/>
        <v>5089130.9556600004</v>
      </c>
      <c r="H1256" s="3">
        <f t="shared" si="41"/>
        <v>0.68000000063329935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6759625.1900000004</v>
      </c>
      <c r="D1257" s="2">
        <f>BILANCA!E253</f>
        <v>7463949.5099999998</v>
      </c>
      <c r="E1257" s="2">
        <v>0</v>
      </c>
      <c r="F1257" s="2">
        <v>0</v>
      </c>
      <c r="G1257" s="3">
        <f t="shared" si="38"/>
        <v>5356818.4798699999</v>
      </c>
      <c r="H1257" s="3">
        <f t="shared" si="41"/>
        <v>0.68000000063329935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500000</v>
      </c>
      <c r="E1258" s="2">
        <v>0</v>
      </c>
      <c r="F1258" s="2">
        <v>0</v>
      </c>
      <c r="G1258" s="3">
        <f t="shared" si="38"/>
        <v>248000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-134859.55999999994</v>
      </c>
      <c r="D1259" s="2">
        <f>BILANCA!E255</f>
        <v>-192939.54000000004</v>
      </c>
      <c r="E1259" s="2">
        <v>0</v>
      </c>
      <c r="F1259" s="2">
        <v>0</v>
      </c>
      <c r="G1259" s="3">
        <f t="shared" si="38"/>
        <v>-129663.92136000001</v>
      </c>
      <c r="H1259" s="3">
        <f t="shared" si="41"/>
        <v>0.90000000002328306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777471.92</v>
      </c>
      <c r="D1260" s="2">
        <f>BILANCA!E256</f>
        <v>1437289.27</v>
      </c>
      <c r="E1260" s="2">
        <v>0</v>
      </c>
      <c r="F1260" s="2">
        <v>0</v>
      </c>
      <c r="G1260" s="3">
        <f t="shared" si="38"/>
        <v>913012.61499999999</v>
      </c>
      <c r="H1260" s="3">
        <f t="shared" si="41"/>
        <v>0.34999999997671694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777471.92</v>
      </c>
      <c r="D1261" s="2">
        <f>BILANCA!E257</f>
        <v>937289.27</v>
      </c>
      <c r="E1261" s="2">
        <v>0</v>
      </c>
      <c r="F1261" s="2">
        <v>0</v>
      </c>
      <c r="G1261" s="3">
        <f t="shared" si="38"/>
        <v>665664.66546000005</v>
      </c>
      <c r="H1261" s="3">
        <f t="shared" si="41"/>
        <v>0.34999999997671694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500000</v>
      </c>
      <c r="E1263" s="2">
        <v>0</v>
      </c>
      <c r="F1263" s="2">
        <v>0</v>
      </c>
      <c r="G1263" s="3">
        <f t="shared" si="38"/>
        <v>253000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912331.48</v>
      </c>
      <c r="D1264" s="2">
        <f>BILANCA!E260</f>
        <v>1630228.81</v>
      </c>
      <c r="E1264" s="2">
        <v>0</v>
      </c>
      <c r="F1264" s="2">
        <v>0</v>
      </c>
      <c r="G1264" s="3">
        <f t="shared" si="38"/>
        <v>1059888.4314000001</v>
      </c>
      <c r="H1264" s="3">
        <f t="shared" si="41"/>
        <v>0.66999999992549419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912331.48</v>
      </c>
      <c r="D1266" s="2">
        <f>BILANCA!E262</f>
        <v>1630228.81</v>
      </c>
      <c r="E1266" s="2">
        <v>0</v>
      </c>
      <c r="F1266" s="2">
        <v>0</v>
      </c>
      <c r="G1266" s="3">
        <f t="shared" si="38"/>
        <v>1068234.0096</v>
      </c>
      <c r="H1266" s="3">
        <f t="shared" si="41"/>
        <v>0.66999999992549419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49253.11</v>
      </c>
      <c r="D1278" s="2">
        <f>BILANCA!E274</f>
        <v>193675.36000000002</v>
      </c>
      <c r="E1278" s="2">
        <v>0</v>
      </c>
      <c r="F1278" s="2">
        <v>0</v>
      </c>
      <c r="G1278" s="3">
        <f t="shared" si="38"/>
        <v>117009.82644000002</v>
      </c>
      <c r="H1278" s="3">
        <f t="shared" si="41"/>
        <v>0.47000000001571607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4463.67</v>
      </c>
      <c r="D1279" s="2">
        <f>BILANCA!E275</f>
        <v>9031.48</v>
      </c>
      <c r="E1279" s="2">
        <v>0</v>
      </c>
      <c r="F1279" s="2">
        <v>0</v>
      </c>
      <c r="G1279" s="3">
        <f t="shared" ref="G1279:G1294" si="48">B1279/1000*C1279+B1279/500*D1279</f>
        <v>6059.6634700000004</v>
      </c>
      <c r="H1279" s="3">
        <f t="shared" ref="H1279:H1294" si="49">ABS(C1279-ROUND(C1279,0))+ABS(D1279-ROUND(D1279,0))</f>
        <v>0.80999999999949068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138452.56</v>
      </c>
      <c r="E1281" s="2">
        <v>0</v>
      </c>
      <c r="F1281" s="2">
        <v>0</v>
      </c>
      <c r="G1281" s="3">
        <f t="shared" si="48"/>
        <v>75041.287519999998</v>
      </c>
      <c r="H1281" s="3">
        <f t="shared" si="49"/>
        <v>0.44000000000232831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138452.56</v>
      </c>
      <c r="E1289" s="2">
        <v>0</v>
      </c>
      <c r="F1289" s="2">
        <v>0</v>
      </c>
      <c r="G1289" s="3">
        <f t="shared" si="48"/>
        <v>77256.528480000008</v>
      </c>
      <c r="H1289" s="3">
        <f t="shared" si="49"/>
        <v>0.44000000000232831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310.14</v>
      </c>
      <c r="D1290" s="2">
        <f>BILANCA!E286</f>
        <v>7588.97</v>
      </c>
      <c r="E1290" s="2">
        <v>0</v>
      </c>
      <c r="F1290" s="2">
        <v>0</v>
      </c>
      <c r="G1290" s="3">
        <f t="shared" si="48"/>
        <v>4336.6624000000011</v>
      </c>
      <c r="H1290" s="3">
        <f t="shared" si="49"/>
        <v>0.1699999999997317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44479.3</v>
      </c>
      <c r="D1291" s="2">
        <f>BILANCA!E287</f>
        <v>38246.01</v>
      </c>
      <c r="E1291" s="2">
        <v>0</v>
      </c>
      <c r="F1291" s="2">
        <v>0</v>
      </c>
      <c r="G1291" s="3">
        <f t="shared" si="48"/>
        <v>33992.940920000008</v>
      </c>
      <c r="H1291" s="3">
        <f t="shared" si="49"/>
        <v>0.31000000000494765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356.34</v>
      </c>
      <c r="E1294" s="2">
        <v>0</v>
      </c>
      <c r="F1294" s="2">
        <v>0</v>
      </c>
      <c r="G1294" s="3">
        <f t="shared" si="48"/>
        <v>202.40111999999996</v>
      </c>
      <c r="H1294" s="3">
        <f t="shared" si="49"/>
        <v>0.33999999999997499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2345768.0499999998</v>
      </c>
      <c r="D1301" s="2">
        <f>BILANCA!E297</f>
        <v>3103391.04</v>
      </c>
      <c r="E1301" s="2">
        <v>0</v>
      </c>
      <c r="F1301" s="2">
        <v>0</v>
      </c>
      <c r="G1301" s="3">
        <f t="shared" si="38"/>
        <v>2488792.0878299996</v>
      </c>
      <c r="H1301" s="3">
        <f t="shared" si="41"/>
        <v>8.9999999850988388E-2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2345768.0499999998</v>
      </c>
      <c r="D1302" s="2">
        <f>BILANCA!E298</f>
        <v>3103391.04</v>
      </c>
      <c r="E1302" s="2">
        <v>0</v>
      </c>
      <c r="F1302" s="2">
        <v>0</v>
      </c>
      <c r="G1302" s="3">
        <f t="shared" si="38"/>
        <v>2497344.63796</v>
      </c>
      <c r="H1302" s="3">
        <f t="shared" si="41"/>
        <v>8.9999999850988388E-2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115141.15</v>
      </c>
      <c r="D1305" s="2">
        <f>BILANCA!E302</f>
        <v>240016.05</v>
      </c>
      <c r="E1305" s="2">
        <v>0</v>
      </c>
      <c r="F1305" s="2">
        <v>0</v>
      </c>
      <c r="G1305" s="3">
        <f t="shared" si="38"/>
        <v>175576.10874999996</v>
      </c>
      <c r="H1305" s="3">
        <f t="shared" si="41"/>
        <v>0.1999999999825377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5833</v>
      </c>
      <c r="D1306" s="2">
        <f>BILANCA!E303</f>
        <v>7060</v>
      </c>
      <c r="E1306" s="2">
        <v>0</v>
      </c>
      <c r="F1306" s="2">
        <v>0</v>
      </c>
      <c r="G1306" s="3">
        <f t="shared" si="38"/>
        <v>5906.0879999999997</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2053.25</v>
      </c>
      <c r="D1311" s="2">
        <f>BILANCA!E308</f>
        <v>1347.05</v>
      </c>
      <c r="E1311" s="2">
        <v>0</v>
      </c>
      <c r="F1311" s="2">
        <v>0</v>
      </c>
      <c r="G1311" s="3">
        <f t="shared" si="52"/>
        <v>1428.95235</v>
      </c>
      <c r="H1311" s="3">
        <f t="shared" si="41"/>
        <v>0.29999999999995453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1559.29</v>
      </c>
      <c r="E1312" s="2">
        <v>0</v>
      </c>
      <c r="F1312" s="2">
        <v>0</v>
      </c>
      <c r="G1312" s="3">
        <f t="shared" si="52"/>
        <v>941.81115999999997</v>
      </c>
      <c r="H1312" s="3">
        <f t="shared" si="41"/>
        <v>0.28999999999996362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737.13</v>
      </c>
      <c r="D1314" s="2">
        <f>BILANCA!E311</f>
        <v>0</v>
      </c>
      <c r="E1314" s="2">
        <v>0</v>
      </c>
      <c r="F1314" s="2">
        <v>0</v>
      </c>
      <c r="G1314" s="3">
        <f t="shared" si="52"/>
        <v>224.08751999999998</v>
      </c>
      <c r="H1314" s="3">
        <f t="shared" si="41"/>
        <v>0.12999999999999545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2938.58</v>
      </c>
      <c r="D1339" s="2">
        <f>BILANCA!E336</f>
        <v>54198.25</v>
      </c>
      <c r="E1339" s="2">
        <v>0</v>
      </c>
      <c r="F1339" s="2">
        <v>0</v>
      </c>
      <c r="G1339" s="3">
        <f t="shared" si="52"/>
        <v>36629.241320000001</v>
      </c>
      <c r="H1339" s="3">
        <f t="shared" si="41"/>
        <v>0.67000000000007276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201140.99</v>
      </c>
      <c r="D1340" s="2">
        <f>BILANCA!E337</f>
        <v>118720.88</v>
      </c>
      <c r="E1340" s="2">
        <v>0</v>
      </c>
      <c r="F1340" s="2">
        <v>0</v>
      </c>
      <c r="G1340" s="3">
        <f t="shared" si="52"/>
        <v>144732.3075</v>
      </c>
      <c r="H1340" s="3">
        <f t="shared" si="41"/>
        <v>0.13000000000465661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2.66</v>
      </c>
      <c r="D1341" s="2">
        <f>BILANCA!E338</f>
        <v>12827.08</v>
      </c>
      <c r="E1341" s="2">
        <v>0</v>
      </c>
      <c r="F1341" s="2">
        <v>0</v>
      </c>
      <c r="G1341" s="3">
        <f t="shared" si="52"/>
        <v>8492.4074200000014</v>
      </c>
      <c r="H1341" s="3">
        <f t="shared" si="41"/>
        <v>0.4199999999999271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258454.37</v>
      </c>
      <c r="D1342" s="2">
        <f>BILANCA!E339</f>
        <v>28228.75</v>
      </c>
      <c r="E1342" s="2">
        <v>0</v>
      </c>
      <c r="F1342" s="2">
        <v>0</v>
      </c>
      <c r="G1342" s="3">
        <f t="shared" si="52"/>
        <v>104550.74084</v>
      </c>
      <c r="H1342" s="3">
        <f t="shared" si="41"/>
        <v>0.61999999999534339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500000</v>
      </c>
      <c r="E1346" s="2">
        <v>0</v>
      </c>
      <c r="F1346" s="2">
        <v>0</v>
      </c>
      <c r="G1346" s="3">
        <f t="shared" si="52"/>
        <v>336000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9130.6299999999992</v>
      </c>
      <c r="E1371" s="2">
        <v>0</v>
      </c>
      <c r="F1371" s="2">
        <v>0</v>
      </c>
      <c r="G1371" s="3">
        <f t="shared" si="57"/>
        <v>6592.3148599999995</v>
      </c>
      <c r="H1371" s="3">
        <f t="shared" si="58"/>
        <v>0.37000000000080036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2534.84</v>
      </c>
      <c r="E1384" s="2">
        <v>0</v>
      </c>
      <c r="F1384" s="2">
        <v>0</v>
      </c>
      <c r="G1384" s="3">
        <f t="shared" si="59"/>
        <v>1896.06032</v>
      </c>
      <c r="H1384" s="3">
        <f t="shared" si="60"/>
        <v>0.15999999999985448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1340466.5</v>
      </c>
      <c r="D1390" s="2">
        <f>BILANCA!E387</f>
        <v>1608089.49</v>
      </c>
      <c r="E1390" s="2">
        <v>0</v>
      </c>
      <c r="F1390" s="2">
        <v>0</v>
      </c>
      <c r="G1390" s="3">
        <f t="shared" ref="G1390:G1399" si="61">B1390/1000*C1390+B1390/500*D1390</f>
        <v>1731525.2824000001</v>
      </c>
      <c r="H1390" s="3">
        <f t="shared" ref="H1390:H1399" si="62">ABS(C1390-ROUND(C1390,0))+ABS(D1390-ROUND(D1390,0))</f>
        <v>0.98999999999068677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1005301.55</v>
      </c>
      <c r="D1394" s="2">
        <f>BILANCA!E391</f>
        <v>1495301.55</v>
      </c>
      <c r="E1394" s="2">
        <v>0</v>
      </c>
      <c r="F1394" s="2">
        <v>0</v>
      </c>
      <c r="G1394" s="3">
        <f t="shared" si="61"/>
        <v>1534427.3856000002</v>
      </c>
      <c r="H1394" s="3">
        <f t="shared" si="62"/>
        <v>0.89999999990686774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527814.48</v>
      </c>
      <c r="D1401" s="7">
        <f>'RAS-funkcijski'!E5</f>
        <v>1058282.48</v>
      </c>
      <c r="E1401" s="7">
        <v>0</v>
      </c>
      <c r="F1401" s="7">
        <v>0</v>
      </c>
      <c r="G1401" s="8">
        <f t="shared" si="52"/>
        <v>2644.3794400000002</v>
      </c>
      <c r="H1401" s="8">
        <f t="shared" si="41"/>
        <v>0.9599999999627471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527814.48</v>
      </c>
      <c r="D1402" s="2">
        <f>'RAS-funkcijski'!E6</f>
        <v>1058282.48</v>
      </c>
      <c r="E1402" s="2">
        <v>0</v>
      </c>
      <c r="F1402" s="2">
        <v>0</v>
      </c>
      <c r="G1402" s="3">
        <f t="shared" si="52"/>
        <v>5288.7588800000003</v>
      </c>
      <c r="H1402" s="3">
        <f t="shared" si="41"/>
        <v>0.9599999999627471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21249.66</v>
      </c>
      <c r="D1403" s="2">
        <f>'RAS-funkcijski'!E7</f>
        <v>21890.3</v>
      </c>
      <c r="E1403" s="2">
        <v>0</v>
      </c>
      <c r="F1403" s="2">
        <v>0</v>
      </c>
      <c r="G1403" s="3">
        <f t="shared" si="52"/>
        <v>195.09078</v>
      </c>
      <c r="H1403" s="3">
        <f t="shared" si="41"/>
        <v>0.63999999999941792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506564.82</v>
      </c>
      <c r="D1404" s="2">
        <f>'RAS-funkcijski'!E8</f>
        <v>1036392.18</v>
      </c>
      <c r="E1404" s="2">
        <v>0</v>
      </c>
      <c r="F1404" s="2">
        <v>0</v>
      </c>
      <c r="G1404" s="3">
        <f t="shared" si="52"/>
        <v>10317.396720000001</v>
      </c>
      <c r="H1404" s="3">
        <f t="shared" si="41"/>
        <v>0.36000000004423782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60000</v>
      </c>
      <c r="D1424" s="2">
        <f>'RAS-funkcijski'!E28</f>
        <v>60000</v>
      </c>
      <c r="E1424" s="2">
        <v>0</v>
      </c>
      <c r="F1424" s="2">
        <v>0</v>
      </c>
      <c r="G1424" s="3">
        <f t="shared" si="52"/>
        <v>4320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60000</v>
      </c>
      <c r="D1426" s="2">
        <f>'RAS-funkcijski'!E30</f>
        <v>60000</v>
      </c>
      <c r="E1426" s="2">
        <v>0</v>
      </c>
      <c r="F1426" s="2">
        <v>0</v>
      </c>
      <c r="G1426" s="3">
        <f t="shared" si="52"/>
        <v>4680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84049.409999999989</v>
      </c>
      <c r="D1431" s="2">
        <f>'RAS-funkcijski'!E35</f>
        <v>289343.62</v>
      </c>
      <c r="E1431" s="2">
        <v>0</v>
      </c>
      <c r="F1431" s="2">
        <v>0</v>
      </c>
      <c r="G1431" s="3">
        <f t="shared" si="52"/>
        <v>20544.836149999999</v>
      </c>
      <c r="H1431" s="3">
        <f t="shared" si="41"/>
        <v>0.78999999999359716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83633.289999999994</v>
      </c>
      <c r="D1432" s="2">
        <f>'RAS-funkcijski'!E36</f>
        <v>287812.36</v>
      </c>
      <c r="E1432" s="2">
        <v>0</v>
      </c>
      <c r="F1432" s="2">
        <v>0</v>
      </c>
      <c r="G1432" s="3">
        <f t="shared" si="52"/>
        <v>21096.25632</v>
      </c>
      <c r="H1432" s="3">
        <f t="shared" si="41"/>
        <v>0.64999999997962732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83633.289999999994</v>
      </c>
      <c r="D1433" s="2">
        <f>'RAS-funkcijski'!E37</f>
        <v>287812.36</v>
      </c>
      <c r="E1433" s="2">
        <v>0</v>
      </c>
      <c r="F1433" s="2">
        <v>0</v>
      </c>
      <c r="G1433" s="3">
        <f t="shared" si="52"/>
        <v>21755.514330000002</v>
      </c>
      <c r="H1433" s="3">
        <f t="shared" si="41"/>
        <v>0.64999999997962732</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416.12</v>
      </c>
      <c r="D1435" s="2">
        <f>'RAS-funkcijski'!E39</f>
        <v>1531.26</v>
      </c>
      <c r="E1435" s="2">
        <v>0</v>
      </c>
      <c r="F1435" s="2">
        <v>0</v>
      </c>
      <c r="G1435" s="3">
        <f t="shared" si="52"/>
        <v>121.75240000000001</v>
      </c>
      <c r="H1435" s="3">
        <f t="shared" si="41"/>
        <v>0.37999999999999545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416.12</v>
      </c>
      <c r="D1436" s="2">
        <f>'RAS-funkcijski'!E40</f>
        <v>1531.26</v>
      </c>
      <c r="E1436" s="2">
        <v>0</v>
      </c>
      <c r="F1436" s="2">
        <v>0</v>
      </c>
      <c r="G1436" s="3">
        <f t="shared" si="52"/>
        <v>125.23103999999998</v>
      </c>
      <c r="H1436" s="3">
        <f t="shared" si="41"/>
        <v>0.37999999999999545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33151.300000000003</v>
      </c>
      <c r="D1471" s="2">
        <f>'RAS-funkcijski'!E75</f>
        <v>47594.32</v>
      </c>
      <c r="E1471" s="2">
        <v>0</v>
      </c>
      <c r="F1471" s="2">
        <v>0</v>
      </c>
      <c r="G1471" s="3">
        <f t="shared" si="52"/>
        <v>9112.1357399999979</v>
      </c>
      <c r="H1471" s="3">
        <f t="shared" si="63"/>
        <v>0.62000000000261934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33151.300000000003</v>
      </c>
      <c r="D1477" s="2">
        <f>'RAS-funkcijski'!E81</f>
        <v>47594.32</v>
      </c>
      <c r="E1477" s="2">
        <v>0</v>
      </c>
      <c r="F1477" s="2">
        <v>0</v>
      </c>
      <c r="G1477" s="3">
        <f t="shared" si="52"/>
        <v>9882.1753800000006</v>
      </c>
      <c r="H1477" s="3">
        <f t="shared" si="63"/>
        <v>0.62000000000261934</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1318338.3600000001</v>
      </c>
      <c r="D1478" s="2">
        <f>'RAS-funkcijski'!E82</f>
        <v>1114120.6599999999</v>
      </c>
      <c r="E1478" s="2">
        <v>0</v>
      </c>
      <c r="F1478" s="2">
        <v>0</v>
      </c>
      <c r="G1478" s="3">
        <f t="shared" si="52"/>
        <v>276633.21503999998</v>
      </c>
      <c r="H1478" s="3">
        <f t="shared" si="63"/>
        <v>0.70000000018626451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41942.559999999998</v>
      </c>
      <c r="D1482" s="2">
        <f>'RAS-funkcijski'!E86</f>
        <v>47961.69</v>
      </c>
      <c r="E1482" s="2">
        <v>0</v>
      </c>
      <c r="F1482" s="2">
        <v>0</v>
      </c>
      <c r="G1482" s="3">
        <f t="shared" si="52"/>
        <v>11305.007080000001</v>
      </c>
      <c r="H1482" s="3">
        <f t="shared" si="63"/>
        <v>0.75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1276395.8</v>
      </c>
      <c r="D1484" s="2">
        <f>'RAS-funkcijski'!E88</f>
        <v>1066158.97</v>
      </c>
      <c r="E1484" s="2">
        <v>0</v>
      </c>
      <c r="F1484" s="2">
        <v>0</v>
      </c>
      <c r="G1484" s="3">
        <f t="shared" si="52"/>
        <v>286331.95416000002</v>
      </c>
      <c r="H1484" s="3">
        <f t="shared" si="63"/>
        <v>0.22999999998137355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311217.66000000003</v>
      </c>
      <c r="D1503" s="2">
        <f>'RAS-funkcijski'!E107</f>
        <v>358605.94</v>
      </c>
      <c r="E1503" s="2">
        <v>0</v>
      </c>
      <c r="F1503" s="2">
        <v>0</v>
      </c>
      <c r="G1503" s="3">
        <f t="shared" si="52"/>
        <v>105928.24262</v>
      </c>
      <c r="H1503" s="3">
        <f t="shared" si="63"/>
        <v>0.3999999999650754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79000</v>
      </c>
      <c r="D1504" s="2">
        <f>'RAS-funkcijski'!E108</f>
        <v>81000</v>
      </c>
      <c r="E1504" s="2">
        <v>0</v>
      </c>
      <c r="F1504" s="2">
        <v>0</v>
      </c>
      <c r="G1504" s="3">
        <f t="shared" si="52"/>
        <v>25064</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65000</v>
      </c>
      <c r="D1506" s="2">
        <f>'RAS-funkcijski'!E110</f>
        <v>90000</v>
      </c>
      <c r="E1506" s="2">
        <v>0</v>
      </c>
      <c r="F1506" s="2">
        <v>0</v>
      </c>
      <c r="G1506" s="3">
        <f t="shared" si="52"/>
        <v>25970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45000</v>
      </c>
      <c r="D1507" s="2">
        <f>'RAS-funkcijski'!E111</f>
        <v>0</v>
      </c>
      <c r="E1507" s="2">
        <v>0</v>
      </c>
      <c r="F1507" s="2">
        <v>0</v>
      </c>
      <c r="G1507" s="3">
        <f t="shared" si="52"/>
        <v>4815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122217.66</v>
      </c>
      <c r="D1509" s="2">
        <f>'RAS-funkcijski'!E113</f>
        <v>187605.94</v>
      </c>
      <c r="E1509" s="2">
        <v>0</v>
      </c>
      <c r="F1509" s="2">
        <v>0</v>
      </c>
      <c r="G1509" s="3">
        <f t="shared" si="52"/>
        <v>54219.819860000003</v>
      </c>
      <c r="H1509" s="3">
        <f t="shared" si="63"/>
        <v>0.39999999999417923</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307135.75</v>
      </c>
      <c r="D1510" s="2">
        <f>'RAS-funkcijski'!E114</f>
        <v>373731.16</v>
      </c>
      <c r="E1510" s="2">
        <v>0</v>
      </c>
      <c r="F1510" s="2">
        <v>0</v>
      </c>
      <c r="G1510" s="3">
        <f t="shared" si="52"/>
        <v>116005.78769999999</v>
      </c>
      <c r="H1510" s="3">
        <f t="shared" si="63"/>
        <v>0.40999999997438863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292003.49</v>
      </c>
      <c r="D1511" s="2">
        <f>'RAS-funkcijski'!E115</f>
        <v>359168.75</v>
      </c>
      <c r="E1511" s="2">
        <v>0</v>
      </c>
      <c r="F1511" s="2">
        <v>0</v>
      </c>
      <c r="G1511" s="3">
        <f t="shared" si="52"/>
        <v>112147.84989</v>
      </c>
      <c r="H1511" s="3">
        <f t="shared" si="63"/>
        <v>0.73999999999068677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292003.49</v>
      </c>
      <c r="D1512" s="2">
        <f>'RAS-funkcijski'!E116</f>
        <v>359168.75</v>
      </c>
      <c r="E1512" s="2">
        <v>0</v>
      </c>
      <c r="F1512" s="2">
        <v>0</v>
      </c>
      <c r="G1512" s="3">
        <f t="shared" si="52"/>
        <v>113158.19088000001</v>
      </c>
      <c r="H1512" s="3">
        <f t="shared" si="63"/>
        <v>0.73999999999068677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15132.26</v>
      </c>
      <c r="D1522" s="2">
        <f>'RAS-funkcijski'!E126</f>
        <v>14562.41</v>
      </c>
      <c r="E1522" s="2">
        <v>0</v>
      </c>
      <c r="F1522" s="2">
        <v>0</v>
      </c>
      <c r="G1522" s="3">
        <f t="shared" si="52"/>
        <v>5399.3637600000002</v>
      </c>
      <c r="H1522" s="3">
        <f t="shared" si="63"/>
        <v>0.67000000000007276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180892.91</v>
      </c>
      <c r="D1525" s="2">
        <f>'RAS-funkcijski'!E129</f>
        <v>165007.75</v>
      </c>
      <c r="E1525" s="2">
        <v>0</v>
      </c>
      <c r="F1525" s="2">
        <v>0</v>
      </c>
      <c r="G1525" s="3">
        <f t="shared" si="52"/>
        <v>63863.551250000004</v>
      </c>
      <c r="H1525" s="3">
        <f t="shared" si="63"/>
        <v>0.33999999999650754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180892.91</v>
      </c>
      <c r="D1531" s="2">
        <f>'RAS-funkcijski'!E135</f>
        <v>165007.75</v>
      </c>
      <c r="E1531" s="2">
        <v>0</v>
      </c>
      <c r="F1531" s="2">
        <v>0</v>
      </c>
      <c r="G1531" s="3">
        <f t="shared" si="52"/>
        <v>66929.001709999997</v>
      </c>
      <c r="H1531" s="3">
        <f t="shared" si="63"/>
        <v>0.33999999999650754</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2822599.8700000006</v>
      </c>
      <c r="D1537" s="14">
        <f>'RAS-funkcijski'!E141</f>
        <v>3466685.93</v>
      </c>
      <c r="E1537" s="14">
        <v>0</v>
      </c>
      <c r="F1537" s="14">
        <v>0</v>
      </c>
      <c r="G1537" s="15">
        <f t="shared" si="52"/>
        <v>1336568.1270100002</v>
      </c>
      <c r="H1537" s="15">
        <f t="shared" si="63"/>
        <v>0.19999999925494194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35646.04</v>
      </c>
      <c r="D1538" s="7">
        <f>'P-VRIO'!E5</f>
        <v>48223.520000000004</v>
      </c>
      <c r="E1538" s="7">
        <v>0</v>
      </c>
      <c r="F1538" s="7">
        <v>0</v>
      </c>
      <c r="G1538" s="8">
        <f t="shared" si="52"/>
        <v>132.09308000000001</v>
      </c>
      <c r="H1538" s="8">
        <f t="shared" si="63"/>
        <v>0.51999999999679858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35646.04</v>
      </c>
      <c r="D1555" s="2">
        <f>'P-VRIO'!E22</f>
        <v>48223.520000000004</v>
      </c>
      <c r="E1555" s="2">
        <v>0</v>
      </c>
      <c r="F1555" s="2">
        <v>0</v>
      </c>
      <c r="G1555" s="3">
        <f t="shared" si="52"/>
        <v>2377.67544</v>
      </c>
      <c r="H1555" s="3">
        <f t="shared" si="63"/>
        <v>0.51999999999679858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35646.04</v>
      </c>
      <c r="D1556" s="2">
        <f>'P-VRIO'!E23</f>
        <v>35646.04</v>
      </c>
      <c r="E1556" s="2">
        <v>0</v>
      </c>
      <c r="F1556" s="2">
        <v>0</v>
      </c>
      <c r="G1556" s="3">
        <f t="shared" si="52"/>
        <v>2031.82428</v>
      </c>
      <c r="H1556" s="3">
        <f t="shared" si="63"/>
        <v>8.000000000174623E-2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20280</v>
      </c>
      <c r="D1558" s="2">
        <f>'P-VRIO'!E25</f>
        <v>35646.04</v>
      </c>
      <c r="E1558" s="2">
        <v>0</v>
      </c>
      <c r="F1558" s="2">
        <v>0</v>
      </c>
      <c r="G1558" s="3">
        <f t="shared" si="52"/>
        <v>1923.0136800000002</v>
      </c>
      <c r="H1558" s="3">
        <f t="shared" si="63"/>
        <v>4.0000000000873115E-2</v>
      </c>
      <c r="I1558" s="11">
        <f t="shared" si="66"/>
        <v>76.920547201679028</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15366.04</v>
      </c>
      <c r="D1560" s="2">
        <f>'P-VRIO'!E27</f>
        <v>0</v>
      </c>
      <c r="E1560" s="2">
        <v>0</v>
      </c>
      <c r="F1560" s="2">
        <v>0</v>
      </c>
      <c r="G1560" s="3">
        <f t="shared" si="52"/>
        <v>353.41892000000001</v>
      </c>
      <c r="H1560" s="3">
        <f t="shared" si="63"/>
        <v>4.0000000000873115E-2</v>
      </c>
      <c r="I1560" s="11">
        <f t="shared" si="66"/>
        <v>14.136756800308575</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12577.48</v>
      </c>
      <c r="E1563" s="2">
        <v>0</v>
      </c>
      <c r="F1563" s="2">
        <v>0</v>
      </c>
      <c r="G1563" s="3">
        <f t="shared" si="52"/>
        <v>654.02895999999998</v>
      </c>
      <c r="H1563" s="3">
        <f t="shared" si="63"/>
        <v>0.47999999999956344</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12577.48</v>
      </c>
      <c r="E1569" s="2">
        <v>0</v>
      </c>
      <c r="F1569" s="2">
        <v>0</v>
      </c>
      <c r="G1569" s="3">
        <f t="shared" si="52"/>
        <v>804.95871999999997</v>
      </c>
      <c r="H1569" s="3">
        <f t="shared" si="63"/>
        <v>0.47999999999956344</v>
      </c>
      <c r="I1569" s="11">
        <f t="shared" si="67"/>
        <v>386.3801855996486</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462536.6</v>
      </c>
      <c r="D1582" s="7"/>
      <c r="E1582" s="7">
        <v>0</v>
      </c>
      <c r="F1582" s="7">
        <v>0</v>
      </c>
      <c r="G1582" s="8">
        <f t="shared" ref="G1582:G1686" si="70">B1582/1000*C1582</f>
        <v>462.53659999999996</v>
      </c>
      <c r="H1582" s="8">
        <f t="shared" ref="H1582:H1686" si="71">ABS(C1582-ROUND(C1582,0))</f>
        <v>0.40000000002328306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3890645.5100000002</v>
      </c>
      <c r="D1583" s="2">
        <v>0</v>
      </c>
      <c r="E1583" s="2">
        <v>0</v>
      </c>
      <c r="F1583" s="2">
        <v>0</v>
      </c>
      <c r="G1583" s="3">
        <f t="shared" si="70"/>
        <v>7781.2910200000006</v>
      </c>
      <c r="H1583" s="3">
        <f t="shared" si="71"/>
        <v>0.48999999975785613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2275465.91</v>
      </c>
      <c r="D1585" s="2">
        <v>0</v>
      </c>
      <c r="E1585" s="2">
        <v>0</v>
      </c>
      <c r="F1585" s="2">
        <v>0</v>
      </c>
      <c r="G1585" s="3">
        <f t="shared" si="70"/>
        <v>9101.8636400000014</v>
      </c>
      <c r="H1585" s="3">
        <f t="shared" si="71"/>
        <v>8.9999999850988388E-2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1187100.6000000001</v>
      </c>
      <c r="D1586" s="2">
        <v>0</v>
      </c>
      <c r="E1586" s="2">
        <v>0</v>
      </c>
      <c r="F1586" s="2">
        <v>0</v>
      </c>
      <c r="G1586" s="3">
        <f t="shared" si="70"/>
        <v>5935.5030000000006</v>
      </c>
      <c r="H1586" s="3">
        <f t="shared" si="71"/>
        <v>0.39999999990686774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625051.42000000004</v>
      </c>
      <c r="D1587" s="2">
        <v>0</v>
      </c>
      <c r="E1587" s="2">
        <v>0</v>
      </c>
      <c r="F1587" s="2">
        <v>0</v>
      </c>
      <c r="G1587" s="3">
        <f t="shared" si="70"/>
        <v>3750.3085200000005</v>
      </c>
      <c r="H1587" s="3">
        <f t="shared" si="71"/>
        <v>0.42000000004190952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8292.52</v>
      </c>
      <c r="D1588" s="2">
        <v>0</v>
      </c>
      <c r="E1588" s="2">
        <v>0</v>
      </c>
      <c r="F1588" s="2">
        <v>0</v>
      </c>
      <c r="G1588" s="3">
        <f t="shared" si="70"/>
        <v>58.047640000000001</v>
      </c>
      <c r="H1588" s="3">
        <f t="shared" si="71"/>
        <v>0.47999999999956344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285343.62</v>
      </c>
      <c r="D1589" s="2">
        <v>0</v>
      </c>
      <c r="E1589" s="2">
        <v>0</v>
      </c>
      <c r="F1589" s="2">
        <v>0</v>
      </c>
      <c r="G1589" s="3">
        <f t="shared" si="70"/>
        <v>2282.7489599999999</v>
      </c>
      <c r="H1589" s="3">
        <f t="shared" si="71"/>
        <v>0.38000000000465661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169677.75</v>
      </c>
      <c r="D1591" s="2">
        <v>0</v>
      </c>
      <c r="E1591" s="2">
        <v>0</v>
      </c>
      <c r="F1591" s="2">
        <v>0</v>
      </c>
      <c r="G1591" s="3">
        <f t="shared" si="70"/>
        <v>1696.7775000000001</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1000357.42</v>
      </c>
      <c r="D1594" s="2">
        <v>0</v>
      </c>
      <c r="E1594" s="2">
        <v>0</v>
      </c>
      <c r="F1594" s="2">
        <v>0</v>
      </c>
      <c r="G1594" s="3">
        <f t="shared" si="70"/>
        <v>13004.64646</v>
      </c>
      <c r="H1594" s="3">
        <f t="shared" si="71"/>
        <v>0.42000000004190952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500000</v>
      </c>
      <c r="D1595" s="2">
        <v>0</v>
      </c>
      <c r="E1595" s="2">
        <v>0</v>
      </c>
      <c r="F1595" s="2">
        <v>0</v>
      </c>
      <c r="G1595" s="3">
        <f t="shared" si="70"/>
        <v>7000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500000</v>
      </c>
      <c r="D1600" s="2">
        <v>0</v>
      </c>
      <c r="E1600" s="2">
        <v>0</v>
      </c>
      <c r="F1600" s="2">
        <v>0</v>
      </c>
      <c r="G1600" s="3">
        <f t="shared" si="70"/>
        <v>9500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114822.18</v>
      </c>
      <c r="D1601" s="2">
        <v>0</v>
      </c>
      <c r="E1601" s="2">
        <v>0</v>
      </c>
      <c r="F1601" s="2">
        <v>0</v>
      </c>
      <c r="G1601" s="3">
        <f>B1601/1000*C1601</f>
        <v>2296.4436000000001</v>
      </c>
      <c r="H1601" s="3">
        <f>ABS(C1601-ROUND(C1601,0))</f>
        <v>0.17999999999301508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3630076.52</v>
      </c>
      <c r="D1602" s="2">
        <v>0</v>
      </c>
      <c r="E1602" s="2">
        <v>0</v>
      </c>
      <c r="F1602" s="2">
        <v>0</v>
      </c>
      <c r="G1602" s="3">
        <f t="shared" si="70"/>
        <v>76231.606920000006</v>
      </c>
      <c r="H1602" s="3">
        <f t="shared" si="71"/>
        <v>0.47999999998137355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2189157.3199999998</v>
      </c>
      <c r="D1604" s="2">
        <v>0</v>
      </c>
      <c r="E1604" s="2">
        <v>0</v>
      </c>
      <c r="F1604" s="2">
        <v>0</v>
      </c>
      <c r="G1604" s="3">
        <f t="shared" si="70"/>
        <v>50350.618359999993</v>
      </c>
      <c r="H1604" s="3">
        <f t="shared" si="71"/>
        <v>0.31999999983236194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1184475.3</v>
      </c>
      <c r="D1605" s="2">
        <v>0</v>
      </c>
      <c r="E1605" s="2">
        <v>0</v>
      </c>
      <c r="F1605" s="2">
        <v>0</v>
      </c>
      <c r="G1605" s="3">
        <f t="shared" si="70"/>
        <v>28427.407200000001</v>
      </c>
      <c r="H1605" s="3">
        <f t="shared" si="71"/>
        <v>0.30000000004656613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580606.51</v>
      </c>
      <c r="D1606" s="2">
        <v>0</v>
      </c>
      <c r="E1606" s="2">
        <v>0</v>
      </c>
      <c r="F1606" s="2">
        <v>0</v>
      </c>
      <c r="G1606" s="3">
        <f t="shared" si="70"/>
        <v>14515.162750000001</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5860</v>
      </c>
      <c r="D1607" s="2">
        <v>0</v>
      </c>
      <c r="E1607" s="2">
        <v>0</v>
      </c>
      <c r="F1607" s="2">
        <v>0</v>
      </c>
      <c r="G1607" s="3">
        <f t="shared" si="70"/>
        <v>152.35999999999999</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250585.68</v>
      </c>
      <c r="D1608" s="2">
        <v>0</v>
      </c>
      <c r="E1608" s="2">
        <v>0</v>
      </c>
      <c r="F1608" s="2">
        <v>0</v>
      </c>
      <c r="G1608" s="3">
        <f t="shared" si="70"/>
        <v>6765.8133600000001</v>
      </c>
      <c r="H1608" s="3">
        <f t="shared" si="71"/>
        <v>0.32000000000698492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167629.82999999999</v>
      </c>
      <c r="D1610" s="2">
        <v>0</v>
      </c>
      <c r="E1610" s="2">
        <v>0</v>
      </c>
      <c r="F1610" s="2">
        <v>0</v>
      </c>
      <c r="G1610" s="3">
        <f t="shared" si="70"/>
        <v>4861.2650699999995</v>
      </c>
      <c r="H1610" s="3">
        <f t="shared" si="71"/>
        <v>0.17000000001280569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1217758.6200000001</v>
      </c>
      <c r="D1613" s="2">
        <v>0</v>
      </c>
      <c r="E1613" s="2">
        <v>0</v>
      </c>
      <c r="F1613" s="2">
        <v>0</v>
      </c>
      <c r="G1613" s="3">
        <f t="shared" si="70"/>
        <v>38968.275840000002</v>
      </c>
      <c r="H1613" s="3">
        <f t="shared" si="71"/>
        <v>0.37999999988824129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223160.58</v>
      </c>
      <c r="D1620" s="2">
        <v>0</v>
      </c>
      <c r="E1620" s="2">
        <v>0</v>
      </c>
      <c r="F1620" s="2">
        <v>0</v>
      </c>
      <c r="G1620" s="3">
        <f>B1620/1000*C1620</f>
        <v>8703.2626199999995</v>
      </c>
      <c r="H1620" s="3">
        <f>ABS(C1620-ROUND(C1620,0))</f>
        <v>0.42000000001280569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723105.59000000032</v>
      </c>
      <c r="D1621" s="2">
        <v>0</v>
      </c>
      <c r="E1621" s="2">
        <v>0</v>
      </c>
      <c r="F1621" s="2">
        <v>0</v>
      </c>
      <c r="G1621" s="3">
        <f t="shared" si="70"/>
        <v>28924.223600000012</v>
      </c>
      <c r="H1621" s="3">
        <f t="shared" si="71"/>
        <v>0.40999999968335032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76155.960000000006</v>
      </c>
      <c r="D1622" s="2">
        <v>0</v>
      </c>
      <c r="E1622" s="2">
        <v>0</v>
      </c>
      <c r="F1622" s="2">
        <v>0</v>
      </c>
      <c r="G1622" s="3">
        <f t="shared" si="70"/>
        <v>3122.3943600000002</v>
      </c>
      <c r="H1622" s="3">
        <f t="shared" si="71"/>
        <v>3.9999999993597157E-2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54198.25</v>
      </c>
      <c r="D1628" s="2">
        <v>0</v>
      </c>
      <c r="E1628" s="2">
        <v>0</v>
      </c>
      <c r="F1628" s="2">
        <v>0</v>
      </c>
      <c r="G1628" s="3">
        <f t="shared" si="70"/>
        <v>2547.3177500000002</v>
      </c>
      <c r="H1628" s="3">
        <f t="shared" si="71"/>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18875.310000000001</v>
      </c>
      <c r="D1634" s="2">
        <v>0</v>
      </c>
      <c r="E1634" s="2">
        <v>0</v>
      </c>
      <c r="F1634" s="2">
        <v>0</v>
      </c>
      <c r="G1634" s="3">
        <f t="shared" si="70"/>
        <v>1000.39143</v>
      </c>
      <c r="H1634" s="3">
        <f t="shared" si="71"/>
        <v>0.31000000000130967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18278.080000000002</v>
      </c>
      <c r="D1635" s="2">
        <v>0</v>
      </c>
      <c r="E1635" s="2">
        <v>0</v>
      </c>
      <c r="F1635" s="2">
        <v>0</v>
      </c>
      <c r="G1635" s="3">
        <f t="shared" si="70"/>
        <v>987.01632000000006</v>
      </c>
      <c r="H1635" s="3">
        <f t="shared" si="71"/>
        <v>8.000000000174623E-2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597.23</v>
      </c>
      <c r="D1636" s="2">
        <v>0</v>
      </c>
      <c r="E1636" s="2">
        <v>0</v>
      </c>
      <c r="F1636" s="2">
        <v>0</v>
      </c>
      <c r="G1636" s="3">
        <f t="shared" si="70"/>
        <v>32.847650000000002</v>
      </c>
      <c r="H1636" s="3">
        <f t="shared" si="71"/>
        <v>0.23000000000001819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34757.94</v>
      </c>
      <c r="D1644" s="2">
        <v>0</v>
      </c>
      <c r="E1644" s="2">
        <v>0</v>
      </c>
      <c r="F1644" s="2">
        <v>0</v>
      </c>
      <c r="G1644" s="3">
        <f t="shared" si="70"/>
        <v>2189.7502200000004</v>
      </c>
      <c r="H1644" s="3">
        <f t="shared" si="71"/>
        <v>5.9999999997671694E-2</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34757.94</v>
      </c>
      <c r="D1645" s="2">
        <v>0</v>
      </c>
      <c r="E1645" s="2">
        <v>0</v>
      </c>
      <c r="F1645" s="2">
        <v>0</v>
      </c>
      <c r="G1645" s="3">
        <f t="shared" si="70"/>
        <v>2224.5081600000003</v>
      </c>
      <c r="H1645" s="3">
        <f t="shared" si="71"/>
        <v>5.9999999997671694E-2</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565</v>
      </c>
      <c r="D1654" s="2">
        <v>0</v>
      </c>
      <c r="E1654" s="2">
        <v>0</v>
      </c>
      <c r="F1654" s="2">
        <v>0</v>
      </c>
      <c r="G1654" s="3">
        <f t="shared" si="70"/>
        <v>41.244999999999997</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565</v>
      </c>
      <c r="D1655" s="2">
        <v>0</v>
      </c>
      <c r="E1655" s="2">
        <v>0</v>
      </c>
      <c r="F1655" s="2">
        <v>0</v>
      </c>
      <c r="G1655" s="3">
        <f t="shared" si="70"/>
        <v>41.809999999999995</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12827.08</v>
      </c>
      <c r="D1669" s="2">
        <v>0</v>
      </c>
      <c r="E1669" s="2">
        <v>0</v>
      </c>
      <c r="F1669" s="2">
        <v>0</v>
      </c>
      <c r="G1669" s="3">
        <f t="shared" si="70"/>
        <v>1128.78304</v>
      </c>
      <c r="H1669" s="3">
        <f t="shared" si="71"/>
        <v>7.999999999992724E-2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12827.08</v>
      </c>
      <c r="D1670" s="2">
        <v>0</v>
      </c>
      <c r="E1670" s="2">
        <v>0</v>
      </c>
      <c r="F1670" s="2">
        <v>0</v>
      </c>
      <c r="G1670" s="3">
        <f t="shared" si="70"/>
        <v>1141.6101200000001</v>
      </c>
      <c r="H1670" s="3">
        <f t="shared" si="71"/>
        <v>7.999999999992724E-2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9130.6299999999992</v>
      </c>
      <c r="D1680" s="2">
        <v>0</v>
      </c>
      <c r="E1680" s="2">
        <v>0</v>
      </c>
      <c r="F1680" s="2">
        <v>0</v>
      </c>
      <c r="G1680" s="3">
        <f>B1680/1000*C1680</f>
        <v>903.93236999999999</v>
      </c>
      <c r="H1680" s="3">
        <f>ABS(C1680-ROUND(C1680,0))</f>
        <v>0.37000000000080036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646949.63</v>
      </c>
      <c r="D1681" s="2">
        <v>0</v>
      </c>
      <c r="E1681" s="2">
        <v>0</v>
      </c>
      <c r="F1681" s="2">
        <v>0</v>
      </c>
      <c r="G1681" s="3">
        <f t="shared" si="70"/>
        <v>64694.963000000003</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118720.88</v>
      </c>
      <c r="D1683" s="2">
        <v>0</v>
      </c>
      <c r="E1683" s="2">
        <v>0</v>
      </c>
      <c r="F1683" s="2">
        <v>0</v>
      </c>
      <c r="G1683" s="3">
        <f t="shared" si="70"/>
        <v>12109.529759999999</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28228.75</v>
      </c>
      <c r="D1684" s="2">
        <v>0</v>
      </c>
      <c r="E1684" s="2">
        <v>0</v>
      </c>
      <c r="F1684" s="2">
        <v>0</v>
      </c>
      <c r="G1684" s="3">
        <f t="shared" si="70"/>
        <v>2907.5612499999997</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500000</v>
      </c>
      <c r="D1685" s="2">
        <v>0</v>
      </c>
      <c r="E1685" s="2">
        <v>0</v>
      </c>
      <c r="F1685" s="2">
        <v>0</v>
      </c>
      <c r="G1685" s="3">
        <f>B1685/1000*C1685</f>
        <v>52000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36160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2553207.1999999997</v>
      </c>
      <c r="I17" s="275">
        <f>'PR-RAS'!E6</f>
        <v>2906071.11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1665268.39</v>
      </c>
      <c r="I18" s="275">
        <f>'PR-RAS'!E152</f>
        <v>2466328.5099999998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134859.56000000041</v>
      </c>
      <c r="I20" s="275">
        <f>'PR-RAS'!E650</f>
        <v>192939.53999999983</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6659764.5399999982</v>
      </c>
      <c r="I22" s="275">
        <f>BILANCA!E7</f>
        <v>7364088.8600000013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476790.79999999993</v>
      </c>
      <c r="I23" s="275">
        <f>BILANCA!E69</f>
        <v>323702.06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462536.6</v>
      </c>
      <c r="I24" s="275">
        <f>BILANCA!E177</f>
        <v>723105.59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6674018.7400000012</v>
      </c>
      <c r="I25" s="275">
        <f>BILANCA!E251</f>
        <v>6964685.3300000001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527814.48</v>
      </c>
      <c r="I27" s="275">
        <f>'RAS-funkcijski'!E5</f>
        <v>1058282.48</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84049.409999999989</v>
      </c>
      <c r="I28" s="275">
        <f>'RAS-funkcijski'!E35</f>
        <v>289343.62</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1276395.8</v>
      </c>
      <c r="I29" s="275">
        <f>'RAS-funkcijski'!E88</f>
        <v>1066158.97</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307135.75</v>
      </c>
      <c r="I30" s="275">
        <f>'RAS-funkcijski'!E114</f>
        <v>373731.16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2822599.8700000006</v>
      </c>
      <c r="I31" s="275">
        <f>'RAS-funkcijski'!E141</f>
        <v>3466685.93</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35646.04</v>
      </c>
      <c r="I33" s="275">
        <f>'P-VRIO'!E5</f>
        <v>48223.520000000004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35646.04</v>
      </c>
      <c r="I34" s="275">
        <f>'P-VRIO'!E22</f>
        <v>48223.520000000004</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462536.6</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723105.59000000032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76155.960000000006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646949.63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91"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2553207.1999999997</v>
      </c>
      <c r="E6" s="60">
        <f>E7+E43+E49+E82+E106+E125+E134+E140</f>
        <v>2906071.11</v>
      </c>
      <c r="F6" s="45">
        <f t="shared" ref="F6:F132" si="0">IF(D6&lt;&gt;0,IF(E6/D6&gt;=100,"&gt;&gt;100",E6/D6*100),"-")</f>
        <v>113.8204181000273</v>
      </c>
    </row>
    <row r="7" spans="1:24" ht="12.75" customHeight="1" x14ac:dyDescent="0.2">
      <c r="A7" s="63">
        <v>61</v>
      </c>
      <c r="B7" s="220" t="s">
        <v>17</v>
      </c>
      <c r="C7" s="247" t="s">
        <v>18</v>
      </c>
      <c r="D7" s="60">
        <f>D8+D17+D23+D29+D36+D39</f>
        <v>554100.17999999993</v>
      </c>
      <c r="E7" s="60">
        <f>E8+E17+E23+E29+E36+E39</f>
        <v>522107.1</v>
      </c>
      <c r="F7" s="45">
        <f t="shared" si="0"/>
        <v>94.226119904887966</v>
      </c>
    </row>
    <row r="8" spans="1:24" ht="12.75" customHeight="1" x14ac:dyDescent="0.2">
      <c r="A8" s="63">
        <v>611</v>
      </c>
      <c r="B8" s="220" t="s">
        <v>19</v>
      </c>
      <c r="C8" s="247" t="s">
        <v>20</v>
      </c>
      <c r="D8" s="60">
        <f>SUM(D9:D14)-D15-D16</f>
        <v>514727.66</v>
      </c>
      <c r="E8" s="60">
        <f>SUM(E9:E14)-E15-E16</f>
        <v>488626.62</v>
      </c>
      <c r="F8" s="45">
        <f t="shared" si="0"/>
        <v>94.929155351783507</v>
      </c>
    </row>
    <row r="9" spans="1:24" ht="12.75" customHeight="1" x14ac:dyDescent="0.2">
      <c r="A9" s="63">
        <v>6111</v>
      </c>
      <c r="B9" s="65" t="s">
        <v>21</v>
      </c>
      <c r="C9" s="247" t="s">
        <v>22</v>
      </c>
      <c r="D9" s="194">
        <v>514727.66</v>
      </c>
      <c r="E9" s="194">
        <v>488626.62</v>
      </c>
      <c r="F9" s="45">
        <f t="shared" si="0"/>
        <v>94.929155351783507</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34535.550000000003</v>
      </c>
      <c r="E23" s="60">
        <f t="shared" si="2"/>
        <v>28728.43</v>
      </c>
      <c r="F23" s="45">
        <f t="shared" si="0"/>
        <v>83.18509477914786</v>
      </c>
    </row>
    <row r="24" spans="1:6" ht="12.75" customHeight="1" x14ac:dyDescent="0.2">
      <c r="A24" s="63">
        <v>6131</v>
      </c>
      <c r="B24" s="65" t="s">
        <v>51</v>
      </c>
      <c r="C24" s="247" t="s">
        <v>52</v>
      </c>
      <c r="D24" s="194">
        <v>519.32000000000005</v>
      </c>
      <c r="E24" s="194">
        <v>2653.61</v>
      </c>
      <c r="F24" s="45">
        <f t="shared" si="0"/>
        <v>510.97781714549797</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34016.230000000003</v>
      </c>
      <c r="E27" s="194">
        <v>26074.82</v>
      </c>
      <c r="F27" s="45">
        <f t="shared" si="0"/>
        <v>76.654056019729396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4836.97</v>
      </c>
      <c r="E29" s="60">
        <f>SUM(E30:E35)</f>
        <v>4752.05</v>
      </c>
      <c r="F29" s="45">
        <f t="shared" si="0"/>
        <v>98.244355453930865</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4836.97</v>
      </c>
      <c r="E31" s="194">
        <v>4752.05</v>
      </c>
      <c r="F31" s="45">
        <f t="shared" si="0"/>
        <v>98.244355453930865</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1497895.2699999998</v>
      </c>
      <c r="E49" s="60">
        <f>E50+E53+E58+E61+E64+E68+E71+E74+E77</f>
        <v>1877148.0499999998</v>
      </c>
      <c r="F49" s="45">
        <f t="shared" si="0"/>
        <v>125.31904516929278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1322165.1499999999</v>
      </c>
      <c r="E58" s="60">
        <f t="shared" si="9"/>
        <v>209800.83</v>
      </c>
      <c r="F58" s="45">
        <f t="shared" si="0"/>
        <v>15.86797458698711</v>
      </c>
    </row>
    <row r="59" spans="1:6" ht="24" x14ac:dyDescent="0.2">
      <c r="A59" s="63">
        <v>6331</v>
      </c>
      <c r="B59" s="65" t="s">
        <v>121</v>
      </c>
      <c r="C59" s="247" t="s">
        <v>122</v>
      </c>
      <c r="D59" s="194">
        <v>1070265.1499999999</v>
      </c>
      <c r="E59" s="194">
        <v>7755.65</v>
      </c>
      <c r="F59" s="45">
        <f t="shared" si="0"/>
        <v>0.72464753243623792</v>
      </c>
    </row>
    <row r="60" spans="1:6" ht="24" x14ac:dyDescent="0.2">
      <c r="A60" s="63">
        <v>6332</v>
      </c>
      <c r="B60" s="65" t="s">
        <v>123</v>
      </c>
      <c r="C60" s="247" t="s">
        <v>124</v>
      </c>
      <c r="D60" s="194">
        <v>251900</v>
      </c>
      <c r="E60" s="194">
        <v>202045.18</v>
      </c>
      <c r="F60" s="45">
        <f t="shared" si="0"/>
        <v>80.208487495037701</v>
      </c>
    </row>
    <row r="61" spans="1:6" ht="12.75" customHeight="1" x14ac:dyDescent="0.2">
      <c r="A61" s="63">
        <v>634</v>
      </c>
      <c r="B61" s="65" t="s">
        <v>125</v>
      </c>
      <c r="C61" s="247" t="s">
        <v>126</v>
      </c>
      <c r="D61" s="60">
        <f t="shared" ref="D61:E61" si="10">SUM(D62:D63)</f>
        <v>35333.379999999997</v>
      </c>
      <c r="E61" s="60">
        <f t="shared" si="10"/>
        <v>6745.05</v>
      </c>
      <c r="F61" s="45">
        <f t="shared" si="0"/>
        <v>19.08973893808065</v>
      </c>
    </row>
    <row r="62" spans="1:6" ht="12.75" customHeight="1" x14ac:dyDescent="0.2">
      <c r="A62" s="63">
        <v>6341</v>
      </c>
      <c r="B62" s="65" t="s">
        <v>127</v>
      </c>
      <c r="C62" s="247" t="s">
        <v>128</v>
      </c>
      <c r="D62" s="194">
        <v>35333.379999999997</v>
      </c>
      <c r="E62" s="194">
        <v>6745.05</v>
      </c>
      <c r="F62" s="45">
        <f t="shared" si="0"/>
        <v>19.08973893808065</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1137345.4099999999</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1137345.4099999999</v>
      </c>
      <c r="F67" s="71" t="str">
        <f t="shared" si="0"/>
        <v>-</v>
      </c>
    </row>
    <row r="68" spans="1:6" ht="24" x14ac:dyDescent="0.2">
      <c r="A68" s="63" t="s">
        <v>139</v>
      </c>
      <c r="B68" s="183" t="s">
        <v>140</v>
      </c>
      <c r="C68" s="247" t="s">
        <v>139</v>
      </c>
      <c r="D68" s="60">
        <f t="shared" ref="D68:E68" si="11">SUM(D69:D70)</f>
        <v>9793.7999999999993</v>
      </c>
      <c r="E68" s="60">
        <f t="shared" si="11"/>
        <v>10363.700000000001</v>
      </c>
      <c r="F68" s="45">
        <f t="shared" si="0"/>
        <v>105.81898752271847</v>
      </c>
    </row>
    <row r="69" spans="1:6" ht="12.75" customHeight="1" x14ac:dyDescent="0.2">
      <c r="A69" s="63" t="s">
        <v>141</v>
      </c>
      <c r="B69" s="64" t="s">
        <v>142</v>
      </c>
      <c r="C69" s="247" t="s">
        <v>141</v>
      </c>
      <c r="D69" s="194">
        <v>9793.7999999999993</v>
      </c>
      <c r="E69" s="194">
        <v>10363.700000000001</v>
      </c>
      <c r="F69" s="45">
        <f t="shared" si="0"/>
        <v>105.81898752271847</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130602.94</v>
      </c>
      <c r="E74" s="60">
        <f t="shared" si="13"/>
        <v>512893.06</v>
      </c>
      <c r="F74" s="45">
        <f t="shared" si="0"/>
        <v>392.71172609131156</v>
      </c>
    </row>
    <row r="75" spans="1:6" ht="12.75" customHeight="1" x14ac:dyDescent="0.2">
      <c r="A75" s="63" t="s">
        <v>153</v>
      </c>
      <c r="B75" s="65" t="s">
        <v>154</v>
      </c>
      <c r="C75" s="247" t="s">
        <v>153</v>
      </c>
      <c r="D75" s="194">
        <v>130602.94</v>
      </c>
      <c r="E75" s="194">
        <v>485021.27</v>
      </c>
      <c r="F75" s="45">
        <f t="shared" si="0"/>
        <v>371.37086653638886</v>
      </c>
    </row>
    <row r="76" spans="1:6" ht="12.75" customHeight="1" x14ac:dyDescent="0.2">
      <c r="A76" s="63" t="s">
        <v>155</v>
      </c>
      <c r="B76" s="65" t="s">
        <v>156</v>
      </c>
      <c r="C76" s="247" t="s">
        <v>155</v>
      </c>
      <c r="D76" s="194">
        <v>0</v>
      </c>
      <c r="E76" s="194">
        <v>27871.79</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86056.03</v>
      </c>
      <c r="E82" s="60">
        <f t="shared" si="15"/>
        <v>79341.62</v>
      </c>
      <c r="F82" s="45">
        <f t="shared" si="0"/>
        <v>92.197629846508136</v>
      </c>
    </row>
    <row r="83" spans="1:6" ht="12.75" customHeight="1" x14ac:dyDescent="0.2">
      <c r="A83" s="63">
        <v>641</v>
      </c>
      <c r="B83" s="64" t="s">
        <v>169</v>
      </c>
      <c r="C83" s="247" t="s">
        <v>170</v>
      </c>
      <c r="D83" s="60">
        <f t="shared" ref="D83:E83" si="16">SUM(D84:D90)</f>
        <v>49.46</v>
      </c>
      <c r="E83" s="60">
        <f t="shared" si="16"/>
        <v>34.64</v>
      </c>
      <c r="F83" s="45">
        <f t="shared" si="0"/>
        <v>70.036393044884761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49.46</v>
      </c>
      <c r="E85" s="194">
        <v>34.64</v>
      </c>
      <c r="F85" s="45">
        <f t="shared" si="0"/>
        <v>70.036393044884761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86006.569999999992</v>
      </c>
      <c r="E91" s="60">
        <f t="shared" si="17"/>
        <v>79306.98</v>
      </c>
      <c r="F91" s="45">
        <f t="shared" si="0"/>
        <v>92.210374160950721</v>
      </c>
    </row>
    <row r="92" spans="1:6" ht="12.75" customHeight="1" x14ac:dyDescent="0.2">
      <c r="A92" s="63">
        <v>6421</v>
      </c>
      <c r="B92" s="64" t="s">
        <v>187</v>
      </c>
      <c r="C92" s="247" t="s">
        <v>188</v>
      </c>
      <c r="D92" s="194">
        <v>828.61</v>
      </c>
      <c r="E92" s="194">
        <v>1070.6199999999999</v>
      </c>
      <c r="F92" s="45">
        <f t="shared" si="0"/>
        <v>129.20674382399437</v>
      </c>
    </row>
    <row r="93" spans="1:6" ht="12.75" customHeight="1" x14ac:dyDescent="0.2">
      <c r="A93" s="63">
        <v>6422</v>
      </c>
      <c r="B93" s="64" t="s">
        <v>189</v>
      </c>
      <c r="C93" s="247" t="s">
        <v>190</v>
      </c>
      <c r="D93" s="194">
        <v>68255.259999999995</v>
      </c>
      <c r="E93" s="194">
        <v>61533.74</v>
      </c>
      <c r="F93" s="45">
        <f t="shared" si="0"/>
        <v>90.152377999878695</v>
      </c>
    </row>
    <row r="94" spans="1:6" ht="12.75" customHeight="1" x14ac:dyDescent="0.2">
      <c r="A94" s="63">
        <v>6423</v>
      </c>
      <c r="B94" s="64" t="s">
        <v>191</v>
      </c>
      <c r="C94" s="247" t="s">
        <v>192</v>
      </c>
      <c r="D94" s="194">
        <v>16675.02</v>
      </c>
      <c r="E94" s="194">
        <v>16702.62</v>
      </c>
      <c r="F94" s="45">
        <f t="shared" si="0"/>
        <v>100.16551704285813</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247.68</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170043.22</v>
      </c>
      <c r="E106" s="60">
        <f>E107+E112+E120+E124</f>
        <v>176751.31</v>
      </c>
      <c r="F106" s="45">
        <f t="shared" si="0"/>
        <v>103.94493235308057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62035.840000000004</v>
      </c>
      <c r="E112" s="60">
        <f t="shared" si="20"/>
        <v>61830.94</v>
      </c>
      <c r="F112" s="45">
        <f t="shared" si="0"/>
        <v>99.669707059660993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42.81</v>
      </c>
      <c r="E114" s="194">
        <v>0</v>
      </c>
      <c r="F114" s="45">
        <f t="shared" si="0"/>
        <v>0</v>
      </c>
    </row>
    <row r="115" spans="1:6" ht="12.75" customHeight="1" x14ac:dyDescent="0.2">
      <c r="A115" s="63">
        <v>6524</v>
      </c>
      <c r="B115" s="64" t="s">
        <v>233</v>
      </c>
      <c r="C115" s="247" t="s">
        <v>234</v>
      </c>
      <c r="D115" s="194">
        <v>156.37</v>
      </c>
      <c r="E115" s="194">
        <v>0</v>
      </c>
      <c r="F115" s="45">
        <f t="shared" si="0"/>
        <v>0</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61836.66</v>
      </c>
      <c r="E117" s="194">
        <v>61830.94</v>
      </c>
      <c r="F117" s="45">
        <f t="shared" si="0"/>
        <v>99.99074982381002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108007.38</v>
      </c>
      <c r="E120" s="60">
        <f t="shared" si="21"/>
        <v>114920.37</v>
      </c>
      <c r="F120" s="45">
        <f t="shared" si="0"/>
        <v>106.40047930058113</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108007.38</v>
      </c>
      <c r="E122" s="194">
        <v>114920.37</v>
      </c>
      <c r="F122" s="45">
        <f t="shared" si="0"/>
        <v>106.40047930058113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245000</v>
      </c>
      <c r="E125" s="60">
        <f t="shared" si="22"/>
        <v>250000</v>
      </c>
      <c r="F125" s="45">
        <f t="shared" si="0"/>
        <v>102.04081632653062</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245000</v>
      </c>
      <c r="E129" s="60">
        <f t="shared" si="24"/>
        <v>250000</v>
      </c>
      <c r="F129" s="45">
        <f t="shared" si="0"/>
        <v>102.04081632653062</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245000</v>
      </c>
      <c r="E131" s="194">
        <v>250000</v>
      </c>
      <c r="F131" s="45">
        <f t="shared" si="0"/>
        <v>102.04081632653062</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112.5</v>
      </c>
      <c r="E140" s="60">
        <f t="shared" si="28"/>
        <v>723.03</v>
      </c>
      <c r="F140" s="45">
        <f t="shared" si="26"/>
        <v>642.69333333333338</v>
      </c>
    </row>
    <row r="141" spans="1:6" ht="12.75" customHeight="1" x14ac:dyDescent="0.2">
      <c r="A141" s="63">
        <v>681</v>
      </c>
      <c r="B141" s="65" t="s">
        <v>285</v>
      </c>
      <c r="C141" s="247" t="s">
        <v>286</v>
      </c>
      <c r="D141" s="60">
        <f t="shared" ref="D141:E141" si="29">SUM(D142:D150)</f>
        <v>112.5</v>
      </c>
      <c r="E141" s="60">
        <f t="shared" si="29"/>
        <v>723.03</v>
      </c>
      <c r="F141" s="45">
        <f t="shared" si="26"/>
        <v>642.69333333333338</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112.5</v>
      </c>
      <c r="E150" s="194">
        <v>723.03</v>
      </c>
      <c r="F150" s="45">
        <f t="shared" si="26"/>
        <v>642.69333333333338</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1665268.39</v>
      </c>
      <c r="E152" s="60">
        <f>E153+E164+E202+E221+E230+E262+E273</f>
        <v>2466328.5099999998</v>
      </c>
      <c r="F152" s="45">
        <f t="shared" si="26"/>
        <v>148.10396479092478</v>
      </c>
    </row>
    <row r="153" spans="1:6" ht="12.75" customHeight="1" x14ac:dyDescent="0.2">
      <c r="A153" s="63">
        <v>31</v>
      </c>
      <c r="B153" s="64" t="s">
        <v>308</v>
      </c>
      <c r="C153" s="247" t="s">
        <v>309</v>
      </c>
      <c r="D153" s="60">
        <f t="shared" ref="D153:E153" si="30">D154+D159+D160</f>
        <v>552358.73</v>
      </c>
      <c r="E153" s="60">
        <f t="shared" si="30"/>
        <v>959456.61999999988</v>
      </c>
      <c r="F153" s="45">
        <f t="shared" si="26"/>
        <v>173.70172098121813</v>
      </c>
    </row>
    <row r="154" spans="1:6" ht="12.75" customHeight="1" x14ac:dyDescent="0.2">
      <c r="A154" s="63">
        <v>311</v>
      </c>
      <c r="B154" s="64" t="s">
        <v>310</v>
      </c>
      <c r="C154" s="247" t="s">
        <v>311</v>
      </c>
      <c r="D154" s="60">
        <f t="shared" ref="D154:E154" si="31">SUM(D155:D158)</f>
        <v>473318.07</v>
      </c>
      <c r="E154" s="60">
        <f t="shared" si="31"/>
        <v>824714.94</v>
      </c>
      <c r="F154" s="45">
        <f t="shared" si="26"/>
        <v>174.24116936841222</v>
      </c>
    </row>
    <row r="155" spans="1:6" ht="12.75" customHeight="1" x14ac:dyDescent="0.2">
      <c r="A155" s="63">
        <v>3111</v>
      </c>
      <c r="B155" s="64" t="s">
        <v>312</v>
      </c>
      <c r="C155" s="247" t="s">
        <v>313</v>
      </c>
      <c r="D155" s="194">
        <v>473318.07</v>
      </c>
      <c r="E155" s="194">
        <v>824714.94</v>
      </c>
      <c r="F155" s="45">
        <f t="shared" si="26"/>
        <v>174.24116936841222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4716.7</v>
      </c>
      <c r="E159" s="194">
        <v>4198.3599999999997</v>
      </c>
      <c r="F159" s="45">
        <f t="shared" si="26"/>
        <v>89.010537028006866</v>
      </c>
    </row>
    <row r="160" spans="1:6" ht="12.75" customHeight="1" x14ac:dyDescent="0.2">
      <c r="A160" s="63">
        <v>313</v>
      </c>
      <c r="B160" s="65" t="s">
        <v>322</v>
      </c>
      <c r="C160" s="247" t="s">
        <v>323</v>
      </c>
      <c r="D160" s="60">
        <f t="shared" ref="D160:E160" si="32">SUM(D161:D163)</f>
        <v>74323.960000000006</v>
      </c>
      <c r="E160" s="60">
        <f t="shared" si="32"/>
        <v>130543.32</v>
      </c>
      <c r="F160" s="45">
        <f t="shared" si="26"/>
        <v>175.64096423279923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74323.960000000006</v>
      </c>
      <c r="E162" s="194">
        <v>130543.32</v>
      </c>
      <c r="F162" s="45">
        <f t="shared" si="26"/>
        <v>175.64096423279923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474009.38</v>
      </c>
      <c r="E164" s="60">
        <f>E165+E170+E178+E188+E189+E194</f>
        <v>619245.19999999995</v>
      </c>
      <c r="F164" s="45">
        <f t="shared" si="26"/>
        <v>130.63986202129584</v>
      </c>
    </row>
    <row r="165" spans="1:6" ht="12.75" customHeight="1" x14ac:dyDescent="0.2">
      <c r="A165" s="63">
        <v>321</v>
      </c>
      <c r="B165" s="64" t="s">
        <v>332</v>
      </c>
      <c r="C165" s="247" t="s">
        <v>333</v>
      </c>
      <c r="D165" s="60">
        <f t="shared" ref="D165:E165" si="33">SUM(D166:D169)</f>
        <v>1754.8600000000001</v>
      </c>
      <c r="E165" s="60">
        <f t="shared" si="33"/>
        <v>1935.36</v>
      </c>
      <c r="F165" s="45">
        <f t="shared" si="26"/>
        <v>110.28572079824031</v>
      </c>
    </row>
    <row r="166" spans="1:6" ht="12.75" customHeight="1" x14ac:dyDescent="0.2">
      <c r="A166" s="63">
        <v>3211</v>
      </c>
      <c r="B166" s="64" t="s">
        <v>334</v>
      </c>
      <c r="C166" s="247" t="s">
        <v>335</v>
      </c>
      <c r="D166" s="194">
        <v>824.23</v>
      </c>
      <c r="E166" s="194">
        <v>692.1</v>
      </c>
      <c r="F166" s="45">
        <f t="shared" si="26"/>
        <v>83.969280419300446</v>
      </c>
    </row>
    <row r="167" spans="1:6" ht="12.75" customHeight="1" x14ac:dyDescent="0.2">
      <c r="A167" s="63">
        <v>3212</v>
      </c>
      <c r="B167" s="64" t="s">
        <v>336</v>
      </c>
      <c r="C167" s="247" t="s">
        <v>337</v>
      </c>
      <c r="D167" s="194">
        <v>540.63</v>
      </c>
      <c r="E167" s="194">
        <v>435</v>
      </c>
      <c r="F167" s="45">
        <f t="shared" si="26"/>
        <v>80.461683591365627</v>
      </c>
    </row>
    <row r="168" spans="1:6" ht="12.75" customHeight="1" x14ac:dyDescent="0.2">
      <c r="A168" s="63">
        <v>3213</v>
      </c>
      <c r="B168" s="64" t="s">
        <v>338</v>
      </c>
      <c r="C168" s="247" t="s">
        <v>339</v>
      </c>
      <c r="D168" s="194">
        <v>390</v>
      </c>
      <c r="E168" s="194">
        <v>808.26</v>
      </c>
      <c r="F168" s="45">
        <f t="shared" si="26"/>
        <v>207.24615384615385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96060.5</v>
      </c>
      <c r="E170" s="60">
        <f t="shared" si="34"/>
        <v>119019.9</v>
      </c>
      <c r="F170" s="45">
        <f t="shared" si="26"/>
        <v>123.90097907048161</v>
      </c>
    </row>
    <row r="171" spans="1:6" ht="12.75" customHeight="1" x14ac:dyDescent="0.2">
      <c r="A171" s="63">
        <v>3221</v>
      </c>
      <c r="B171" s="64" t="s">
        <v>344</v>
      </c>
      <c r="C171" s="247" t="s">
        <v>345</v>
      </c>
      <c r="D171" s="194">
        <v>25335.85</v>
      </c>
      <c r="E171" s="194">
        <v>34865.449999999997</v>
      </c>
      <c r="F171" s="45">
        <f t="shared" si="26"/>
        <v>137.61310554017331</v>
      </c>
    </row>
    <row r="172" spans="1:6" ht="12.75" customHeight="1" x14ac:dyDescent="0.2">
      <c r="A172" s="63">
        <v>3222</v>
      </c>
      <c r="B172" s="64" t="s">
        <v>346</v>
      </c>
      <c r="C172" s="247" t="s">
        <v>347</v>
      </c>
      <c r="D172" s="194">
        <v>15518.19</v>
      </c>
      <c r="E172" s="194">
        <v>15031.61</v>
      </c>
      <c r="F172" s="45">
        <f t="shared" si="26"/>
        <v>96.864453908606606</v>
      </c>
    </row>
    <row r="173" spans="1:6" ht="12.75" customHeight="1" x14ac:dyDescent="0.2">
      <c r="A173" s="63">
        <v>3223</v>
      </c>
      <c r="B173" s="65" t="s">
        <v>348</v>
      </c>
      <c r="C173" s="247" t="s">
        <v>349</v>
      </c>
      <c r="D173" s="194">
        <v>44435.24</v>
      </c>
      <c r="E173" s="194">
        <v>54668.55</v>
      </c>
      <c r="F173" s="45">
        <f t="shared" si="26"/>
        <v>123.02971695438127</v>
      </c>
    </row>
    <row r="174" spans="1:6" ht="12.75" customHeight="1" x14ac:dyDescent="0.2">
      <c r="A174" s="63">
        <v>3224</v>
      </c>
      <c r="B174" s="65" t="s">
        <v>350</v>
      </c>
      <c r="C174" s="247" t="s">
        <v>351</v>
      </c>
      <c r="D174" s="194">
        <v>3825.84</v>
      </c>
      <c r="E174" s="194">
        <v>5070.08</v>
      </c>
      <c r="F174" s="45">
        <f t="shared" si="26"/>
        <v>132.5220082387136</v>
      </c>
    </row>
    <row r="175" spans="1:6" ht="12.75" customHeight="1" x14ac:dyDescent="0.2">
      <c r="A175" s="63">
        <v>3225</v>
      </c>
      <c r="B175" s="65" t="s">
        <v>352</v>
      </c>
      <c r="C175" s="247" t="s">
        <v>353</v>
      </c>
      <c r="D175" s="194">
        <v>6945.38</v>
      </c>
      <c r="E175" s="194">
        <v>7671.06</v>
      </c>
      <c r="F175" s="45">
        <f t="shared" si="26"/>
        <v>110.44838439365449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1713.15</v>
      </c>
      <c r="F177" s="45" t="str">
        <f t="shared" si="26"/>
        <v>-</v>
      </c>
    </row>
    <row r="178" spans="1:6" ht="12.75" customHeight="1" x14ac:dyDescent="0.2">
      <c r="A178" s="63">
        <v>323</v>
      </c>
      <c r="B178" s="65" t="s">
        <v>358</v>
      </c>
      <c r="C178" s="247" t="s">
        <v>359</v>
      </c>
      <c r="D178" s="60">
        <f t="shared" ref="D178:E178" si="35">SUM(D179:D187)</f>
        <v>307276.37000000005</v>
      </c>
      <c r="E178" s="60">
        <f t="shared" si="35"/>
        <v>393174.13</v>
      </c>
      <c r="F178" s="45">
        <f t="shared" si="26"/>
        <v>127.95456090554569</v>
      </c>
    </row>
    <row r="179" spans="1:6" ht="12.75" customHeight="1" x14ac:dyDescent="0.2">
      <c r="A179" s="63">
        <v>3231</v>
      </c>
      <c r="B179" s="65" t="s">
        <v>360</v>
      </c>
      <c r="C179" s="247" t="s">
        <v>361</v>
      </c>
      <c r="D179" s="194">
        <v>6512.19</v>
      </c>
      <c r="E179" s="194">
        <v>7135.91</v>
      </c>
      <c r="F179" s="45">
        <f t="shared" si="26"/>
        <v>109.57773037948833</v>
      </c>
    </row>
    <row r="180" spans="1:6" ht="12.75" customHeight="1" x14ac:dyDescent="0.2">
      <c r="A180" s="63">
        <v>3232</v>
      </c>
      <c r="B180" s="65" t="s">
        <v>362</v>
      </c>
      <c r="C180" s="247" t="s">
        <v>363</v>
      </c>
      <c r="D180" s="194">
        <v>23922.58</v>
      </c>
      <c r="E180" s="194">
        <v>32918.050000000003</v>
      </c>
      <c r="F180" s="45">
        <f t="shared" si="26"/>
        <v>137.60242415324768</v>
      </c>
    </row>
    <row r="181" spans="1:6" ht="12.75" customHeight="1" x14ac:dyDescent="0.2">
      <c r="A181" s="63">
        <v>3233</v>
      </c>
      <c r="B181" s="65" t="s">
        <v>364</v>
      </c>
      <c r="C181" s="247" t="s">
        <v>365</v>
      </c>
      <c r="D181" s="194">
        <v>30328.57</v>
      </c>
      <c r="E181" s="194">
        <v>22465.62</v>
      </c>
      <c r="F181" s="45">
        <f t="shared" si="26"/>
        <v>74.074115594635686</v>
      </c>
    </row>
    <row r="182" spans="1:6" ht="12.75" customHeight="1" x14ac:dyDescent="0.2">
      <c r="A182" s="63">
        <v>3234</v>
      </c>
      <c r="B182" s="65" t="s">
        <v>366</v>
      </c>
      <c r="C182" s="247" t="s">
        <v>367</v>
      </c>
      <c r="D182" s="194">
        <v>186650.88</v>
      </c>
      <c r="E182" s="194">
        <v>255777.32</v>
      </c>
      <c r="F182" s="45">
        <f t="shared" si="26"/>
        <v>137.03515354441404</v>
      </c>
    </row>
    <row r="183" spans="1:6" ht="12.75" customHeight="1" x14ac:dyDescent="0.2">
      <c r="A183" s="63">
        <v>3235</v>
      </c>
      <c r="B183" s="64" t="s">
        <v>368</v>
      </c>
      <c r="C183" s="247" t="s">
        <v>369</v>
      </c>
      <c r="D183" s="194">
        <v>7665.7</v>
      </c>
      <c r="E183" s="194">
        <v>7417.98</v>
      </c>
      <c r="F183" s="45">
        <f t="shared" si="26"/>
        <v>96.768462110440012</v>
      </c>
    </row>
    <row r="184" spans="1:6" ht="12.75" customHeight="1" x14ac:dyDescent="0.2">
      <c r="A184" s="63">
        <v>3236</v>
      </c>
      <c r="B184" s="64" t="s">
        <v>370</v>
      </c>
      <c r="C184" s="247" t="s">
        <v>371</v>
      </c>
      <c r="D184" s="194">
        <v>2535.8200000000002</v>
      </c>
      <c r="E184" s="194">
        <v>2606.09</v>
      </c>
      <c r="F184" s="45">
        <f t="shared" si="26"/>
        <v>102.77109574023393</v>
      </c>
    </row>
    <row r="185" spans="1:6" ht="12.75" customHeight="1" x14ac:dyDescent="0.2">
      <c r="A185" s="63">
        <v>3237</v>
      </c>
      <c r="B185" s="64" t="s">
        <v>372</v>
      </c>
      <c r="C185" s="247" t="s">
        <v>373</v>
      </c>
      <c r="D185" s="194">
        <v>21164.17</v>
      </c>
      <c r="E185" s="194">
        <v>38919.730000000003</v>
      </c>
      <c r="F185" s="45">
        <f t="shared" si="26"/>
        <v>183.89443101241395</v>
      </c>
    </row>
    <row r="186" spans="1:6" ht="12.75" customHeight="1" x14ac:dyDescent="0.2">
      <c r="A186" s="63">
        <v>3238</v>
      </c>
      <c r="B186" s="64" t="s">
        <v>374</v>
      </c>
      <c r="C186" s="247" t="s">
        <v>375</v>
      </c>
      <c r="D186" s="194">
        <v>6765.25</v>
      </c>
      <c r="E186" s="194">
        <v>6793.27</v>
      </c>
      <c r="F186" s="45">
        <f t="shared" si="26"/>
        <v>100.41417538154541</v>
      </c>
    </row>
    <row r="187" spans="1:6" ht="12.75" customHeight="1" x14ac:dyDescent="0.2">
      <c r="A187" s="63">
        <v>3239</v>
      </c>
      <c r="B187" s="64" t="s">
        <v>376</v>
      </c>
      <c r="C187" s="247" t="s">
        <v>377</v>
      </c>
      <c r="D187" s="194">
        <v>21731.21</v>
      </c>
      <c r="E187" s="194">
        <v>19140.16</v>
      </c>
      <c r="F187" s="45">
        <f t="shared" si="26"/>
        <v>88.076825910752319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68917.649999999994</v>
      </c>
      <c r="E194" s="60">
        <f t="shared" si="36"/>
        <v>105115.81</v>
      </c>
      <c r="F194" s="45">
        <f t="shared" si="26"/>
        <v>152.5237874477728</v>
      </c>
    </row>
    <row r="195" spans="1:6" ht="12.75" customHeight="1" x14ac:dyDescent="0.2">
      <c r="A195" s="63">
        <v>3291</v>
      </c>
      <c r="B195" s="183" t="s">
        <v>392</v>
      </c>
      <c r="C195" s="247" t="s">
        <v>393</v>
      </c>
      <c r="D195" s="194">
        <v>21249.66</v>
      </c>
      <c r="E195" s="194">
        <v>21890.3</v>
      </c>
      <c r="F195" s="45">
        <f t="shared" si="26"/>
        <v>103.01482470778356</v>
      </c>
    </row>
    <row r="196" spans="1:6" ht="12.75" customHeight="1" x14ac:dyDescent="0.2">
      <c r="A196" s="63">
        <v>3292</v>
      </c>
      <c r="B196" s="64" t="s">
        <v>394</v>
      </c>
      <c r="C196" s="247" t="s">
        <v>395</v>
      </c>
      <c r="D196" s="194">
        <v>1422.23</v>
      </c>
      <c r="E196" s="194">
        <v>2211.34</v>
      </c>
      <c r="F196" s="45">
        <f t="shared" si="26"/>
        <v>155.48399344691083</v>
      </c>
    </row>
    <row r="197" spans="1:6" ht="12.75" customHeight="1" x14ac:dyDescent="0.2">
      <c r="A197" s="63">
        <v>3293</v>
      </c>
      <c r="B197" s="64" t="s">
        <v>396</v>
      </c>
      <c r="C197" s="247" t="s">
        <v>397</v>
      </c>
      <c r="D197" s="194">
        <v>16730.599999999999</v>
      </c>
      <c r="E197" s="194">
        <v>21180.11</v>
      </c>
      <c r="F197" s="45">
        <f t="shared" si="26"/>
        <v>126.59504142110865</v>
      </c>
    </row>
    <row r="198" spans="1:6" ht="12.75" customHeight="1" x14ac:dyDescent="0.2">
      <c r="A198" s="63">
        <v>3294</v>
      </c>
      <c r="B198" s="64" t="s">
        <v>398</v>
      </c>
      <c r="C198" s="247" t="s">
        <v>399</v>
      </c>
      <c r="D198" s="194">
        <v>4000</v>
      </c>
      <c r="E198" s="194">
        <v>4000</v>
      </c>
      <c r="F198" s="45">
        <f t="shared" si="26"/>
        <v>100</v>
      </c>
    </row>
    <row r="199" spans="1:6" ht="12.75" customHeight="1" x14ac:dyDescent="0.2">
      <c r="A199" s="63">
        <v>3295</v>
      </c>
      <c r="B199" s="64" t="s">
        <v>400</v>
      </c>
      <c r="C199" s="247" t="s">
        <v>401</v>
      </c>
      <c r="D199" s="194">
        <v>19463.34</v>
      </c>
      <c r="E199" s="194">
        <v>23182.18</v>
      </c>
      <c r="F199" s="45">
        <f t="shared" si="26"/>
        <v>119.10689532218007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6051.82</v>
      </c>
      <c r="E201" s="194">
        <v>32651.88</v>
      </c>
      <c r="F201" s="45">
        <f t="shared" si="26"/>
        <v>539.53818851188566</v>
      </c>
    </row>
    <row r="202" spans="1:6" ht="12.75" customHeight="1" x14ac:dyDescent="0.2">
      <c r="A202" s="63">
        <v>34</v>
      </c>
      <c r="B202" s="183" t="s">
        <v>406</v>
      </c>
      <c r="C202" s="247" t="s">
        <v>407</v>
      </c>
      <c r="D202" s="60">
        <f t="shared" ref="D202:E202" si="37">D203+D208+D216</f>
        <v>6740.3</v>
      </c>
      <c r="E202" s="60">
        <f t="shared" si="37"/>
        <v>9649.8000000000011</v>
      </c>
      <c r="F202" s="45">
        <f t="shared" si="26"/>
        <v>143.16573446285773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1860.95</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1860.95</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6740.3</v>
      </c>
      <c r="E216" s="60">
        <f t="shared" si="40"/>
        <v>7788.85</v>
      </c>
      <c r="F216" s="45">
        <f t="shared" si="26"/>
        <v>115.55642923905465</v>
      </c>
    </row>
    <row r="217" spans="1:6" ht="12.75" customHeight="1" x14ac:dyDescent="0.2">
      <c r="A217" s="63">
        <v>3431</v>
      </c>
      <c r="B217" s="182" t="s">
        <v>436</v>
      </c>
      <c r="C217" s="247" t="s">
        <v>437</v>
      </c>
      <c r="D217" s="194">
        <v>6738.63</v>
      </c>
      <c r="E217" s="194">
        <v>7788.85</v>
      </c>
      <c r="F217" s="45">
        <f t="shared" si="26"/>
        <v>115.58506699432971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1.67</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80049.41</v>
      </c>
      <c r="E221" s="60">
        <f t="shared" si="41"/>
        <v>285343.62</v>
      </c>
      <c r="F221" s="45">
        <f t="shared" si="26"/>
        <v>356.45936678359027</v>
      </c>
    </row>
    <row r="222" spans="1:6" ht="24" x14ac:dyDescent="0.2">
      <c r="A222" s="63">
        <v>351</v>
      </c>
      <c r="B222" s="65" t="s">
        <v>446</v>
      </c>
      <c r="C222" s="247" t="s">
        <v>447</v>
      </c>
      <c r="D222" s="60">
        <f t="shared" ref="D222:E222" si="42">SUM(D223:D224)</f>
        <v>0</v>
      </c>
      <c r="E222" s="60">
        <f t="shared" si="42"/>
        <v>150000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150000</v>
      </c>
      <c r="F224" s="45" t="str">
        <f t="shared" si="26"/>
        <v>-</v>
      </c>
    </row>
    <row r="225" spans="1:6" ht="36" x14ac:dyDescent="0.2">
      <c r="A225" s="63">
        <v>352</v>
      </c>
      <c r="B225" s="65" t="s">
        <v>452</v>
      </c>
      <c r="C225" s="247" t="s">
        <v>453</v>
      </c>
      <c r="D225" s="60">
        <f t="shared" ref="D225:E225" si="43">SUM(D226:D228)</f>
        <v>80049.41</v>
      </c>
      <c r="E225" s="60">
        <f t="shared" si="43"/>
        <v>135343.62</v>
      </c>
      <c r="F225" s="45">
        <f t="shared" si="26"/>
        <v>169.07509999136784</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80049.41</v>
      </c>
      <c r="E228" s="194">
        <v>135343.62</v>
      </c>
      <c r="F228" s="45">
        <f t="shared" si="26"/>
        <v>169.07509999136784</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1150</v>
      </c>
      <c r="E230" s="60">
        <f>E231+E234+E237+E242+E246+E250+E254+E257</f>
        <v>1169.58</v>
      </c>
      <c r="F230" s="45">
        <f t="shared" ref="F230:F245" si="44">IF(D230&lt;&gt;0,IF(E230/D230&gt;=100,"&gt;&gt;100",E230/D230*100),"-")</f>
        <v>101.70260869565217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1150</v>
      </c>
      <c r="E237" s="60">
        <f t="shared" si="47"/>
        <v>1169.58</v>
      </c>
      <c r="F237" s="45">
        <f t="shared" si="44"/>
        <v>101.70260869565217</v>
      </c>
    </row>
    <row r="238" spans="1:6" ht="12" x14ac:dyDescent="0.2">
      <c r="A238" s="63">
        <v>3631</v>
      </c>
      <c r="B238" s="65" t="s">
        <v>478</v>
      </c>
      <c r="C238" s="247" t="s">
        <v>479</v>
      </c>
      <c r="D238" s="194">
        <v>1150</v>
      </c>
      <c r="E238" s="194">
        <v>1150</v>
      </c>
      <c r="F238" s="45">
        <f t="shared" si="44"/>
        <v>100</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19.579999999999998</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179742.91</v>
      </c>
      <c r="E262" s="60">
        <f t="shared" si="55"/>
        <v>163857.75</v>
      </c>
      <c r="F262" s="45">
        <f t="shared" ref="F262:F268" si="56">IF(D262&lt;&gt;0,IF(E262/D262&gt;=100,"&gt;&gt;100",E262/D262*100),"-")</f>
        <v>91.162288404032182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179742.91</v>
      </c>
      <c r="E269" s="60">
        <f t="shared" si="58"/>
        <v>163857.75</v>
      </c>
      <c r="F269" s="45">
        <f t="shared" ref="F269:F272" si="59">IF(D269&lt;&gt;0,IF(E269/D269&gt;=100,"&gt;&gt;100",E269/D269*100),"-")</f>
        <v>91.162288404032182</v>
      </c>
    </row>
    <row r="270" spans="1:6" ht="12.75" customHeight="1" x14ac:dyDescent="0.2">
      <c r="A270" s="63">
        <v>3721</v>
      </c>
      <c r="B270" s="65" t="s">
        <v>533</v>
      </c>
      <c r="C270" s="247" t="s">
        <v>534</v>
      </c>
      <c r="D270" s="194">
        <v>134118.5</v>
      </c>
      <c r="E270" s="194">
        <v>102089.29</v>
      </c>
      <c r="F270" s="45">
        <f t="shared" si="59"/>
        <v>76.118723367768055</v>
      </c>
    </row>
    <row r="271" spans="1:6" ht="12.75" customHeight="1" x14ac:dyDescent="0.2">
      <c r="A271" s="63">
        <v>3722</v>
      </c>
      <c r="B271" s="65" t="s">
        <v>535</v>
      </c>
      <c r="C271" s="247" t="s">
        <v>536</v>
      </c>
      <c r="D271" s="194">
        <v>45624.41</v>
      </c>
      <c r="E271" s="194">
        <v>61768.46</v>
      </c>
      <c r="F271" s="45">
        <f t="shared" si="59"/>
        <v>135.38467675527198</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371217.66</v>
      </c>
      <c r="E273" s="60">
        <f t="shared" si="60"/>
        <v>427605.94</v>
      </c>
      <c r="F273" s="45">
        <f t="shared" ref="F273:F277" si="61">IF(D273&lt;&gt;0,IF(E273/D273&gt;=100,"&gt;&gt;100",E273/D273*100),"-")</f>
        <v>115.19008551478936</v>
      </c>
    </row>
    <row r="274" spans="1:6" ht="12.75" customHeight="1" x14ac:dyDescent="0.2">
      <c r="A274" s="63">
        <v>381</v>
      </c>
      <c r="B274" s="64" t="s">
        <v>541</v>
      </c>
      <c r="C274" s="247" t="s">
        <v>542</v>
      </c>
      <c r="D274" s="60">
        <f t="shared" ref="D274:E274" si="62">SUM(D275:D277)</f>
        <v>326217.65999999997</v>
      </c>
      <c r="E274" s="60">
        <f t="shared" si="62"/>
        <v>367605.94</v>
      </c>
      <c r="F274" s="45">
        <f t="shared" si="61"/>
        <v>112.68732048412096</v>
      </c>
    </row>
    <row r="275" spans="1:6" ht="12.75" customHeight="1" x14ac:dyDescent="0.2">
      <c r="A275" s="63">
        <v>3811</v>
      </c>
      <c r="B275" s="64" t="s">
        <v>543</v>
      </c>
      <c r="C275" s="247" t="s">
        <v>544</v>
      </c>
      <c r="D275" s="194">
        <v>324714.40999999997</v>
      </c>
      <c r="E275" s="194">
        <v>367346.62</v>
      </c>
      <c r="F275" s="45">
        <f t="shared" si="61"/>
        <v>113.12914015734627</v>
      </c>
    </row>
    <row r="276" spans="1:6" ht="12.75" customHeight="1" x14ac:dyDescent="0.2">
      <c r="A276" s="63">
        <v>3812</v>
      </c>
      <c r="B276" s="64" t="s">
        <v>545</v>
      </c>
      <c r="C276" s="247" t="s">
        <v>546</v>
      </c>
      <c r="D276" s="194">
        <v>1503.25</v>
      </c>
      <c r="E276" s="194">
        <v>259.32</v>
      </c>
      <c r="F276" s="45">
        <f t="shared" si="61"/>
        <v>17.250623648761017</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45000</v>
      </c>
      <c r="E278" s="60">
        <f t="shared" si="63"/>
        <v>60000</v>
      </c>
      <c r="F278" s="45">
        <f t="shared" ref="F278:F282" si="64">IF(D278&lt;&gt;0,IF(E278/D278&gt;=100,"&gt;&gt;100",E278/D278*100),"-")</f>
        <v>133.33333333333331</v>
      </c>
    </row>
    <row r="279" spans="1:6" ht="12.75" customHeight="1" x14ac:dyDescent="0.2">
      <c r="A279" s="63">
        <v>3821</v>
      </c>
      <c r="B279" s="64" t="s">
        <v>551</v>
      </c>
      <c r="C279" s="247" t="s">
        <v>552</v>
      </c>
      <c r="D279" s="194">
        <v>45000</v>
      </c>
      <c r="E279" s="194">
        <v>60000</v>
      </c>
      <c r="F279" s="45">
        <f t="shared" si="64"/>
        <v>133.33333333333331</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1665268.39</v>
      </c>
      <c r="E299" s="60">
        <f>E152-E297+E298</f>
        <v>2466328.5099999998</v>
      </c>
      <c r="F299" s="45">
        <f t="shared" si="68"/>
        <v>148.10396479092478</v>
      </c>
    </row>
    <row r="300" spans="1:6" ht="12.75" customHeight="1" x14ac:dyDescent="0.2">
      <c r="A300" s="63" t="s">
        <v>582</v>
      </c>
      <c r="B300" s="64" t="s">
        <v>593</v>
      </c>
      <c r="C300" s="247" t="s">
        <v>594</v>
      </c>
      <c r="D300" s="60">
        <f>IF(D6&gt;=D299,D6-D299,0)</f>
        <v>887938.80999999982</v>
      </c>
      <c r="E300" s="60">
        <f>IF(E6&gt;=E299,E6-E299,0)</f>
        <v>439742.60000000009</v>
      </c>
      <c r="F300" s="45">
        <f t="shared" si="68"/>
        <v>49.523975644222624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134533.10999999999</v>
      </c>
      <c r="E302" s="194">
        <v>0</v>
      </c>
      <c r="F302" s="45">
        <f t="shared" si="68"/>
        <v>0</v>
      </c>
    </row>
    <row r="303" spans="1:6" ht="12.75" customHeight="1" x14ac:dyDescent="0.2">
      <c r="A303" s="63">
        <v>92221</v>
      </c>
      <c r="B303" s="64" t="s">
        <v>599</v>
      </c>
      <c r="C303" s="247" t="s">
        <v>600</v>
      </c>
      <c r="D303" s="194">
        <v>0</v>
      </c>
      <c r="E303" s="194">
        <v>132324.72</v>
      </c>
      <c r="F303" s="45" t="str">
        <f t="shared" si="68"/>
        <v>-</v>
      </c>
    </row>
    <row r="304" spans="1:6" ht="12.75" customHeight="1" x14ac:dyDescent="0.2">
      <c r="A304" s="63">
        <v>96</v>
      </c>
      <c r="B304" s="220" t="s">
        <v>601</v>
      </c>
      <c r="C304" s="247" t="s">
        <v>602</v>
      </c>
      <c r="D304" s="194">
        <v>49253.11</v>
      </c>
      <c r="E304" s="194">
        <v>193675.36</v>
      </c>
      <c r="F304" s="45">
        <f t="shared" si="68"/>
        <v>393.22463089132845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1157331.48</v>
      </c>
      <c r="E360" s="60">
        <f t="shared" si="86"/>
        <v>1000357.42</v>
      </c>
      <c r="F360" s="45">
        <f t="shared" si="72"/>
        <v>86.436551436413026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476522.44</v>
      </c>
      <c r="E373" s="60">
        <f t="shared" si="90"/>
        <v>800570.42</v>
      </c>
      <c r="F373" s="45">
        <f t="shared" si="72"/>
        <v>168.00266950702257</v>
      </c>
    </row>
    <row r="374" spans="1:6" ht="12.75" customHeight="1" x14ac:dyDescent="0.2">
      <c r="A374" s="63">
        <v>421</v>
      </c>
      <c r="B374" s="64" t="s">
        <v>732</v>
      </c>
      <c r="C374" s="247" t="s">
        <v>733</v>
      </c>
      <c r="D374" s="60">
        <f t="shared" ref="D374:E374" si="91">SUM(D375:D378)</f>
        <v>435080.89</v>
      </c>
      <c r="E374" s="60">
        <f t="shared" si="91"/>
        <v>621686.54</v>
      </c>
      <c r="F374" s="45">
        <f t="shared" si="72"/>
        <v>142.88987502990537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367411.32</v>
      </c>
      <c r="E376" s="194">
        <v>468993.8</v>
      </c>
      <c r="F376" s="45">
        <f t="shared" si="72"/>
        <v>127.6481628274273</v>
      </c>
    </row>
    <row r="377" spans="1:6" ht="12.75" customHeight="1" x14ac:dyDescent="0.2">
      <c r="A377" s="63">
        <v>4213</v>
      </c>
      <c r="B377" s="64" t="s">
        <v>642</v>
      </c>
      <c r="C377" s="247" t="s">
        <v>736</v>
      </c>
      <c r="D377" s="194">
        <v>67663.37</v>
      </c>
      <c r="E377" s="194">
        <v>152292.74</v>
      </c>
      <c r="F377" s="45">
        <f t="shared" si="72"/>
        <v>225.074127995694</v>
      </c>
    </row>
    <row r="378" spans="1:6" ht="12.75" customHeight="1" x14ac:dyDescent="0.2">
      <c r="A378" s="63">
        <v>4214</v>
      </c>
      <c r="B378" s="64" t="s">
        <v>644</v>
      </c>
      <c r="C378" s="247" t="s">
        <v>737</v>
      </c>
      <c r="D378" s="194">
        <v>6.2</v>
      </c>
      <c r="E378" s="194">
        <v>400</v>
      </c>
      <c r="F378" s="45">
        <f t="shared" si="72"/>
        <v>6451.6129032258068</v>
      </c>
    </row>
    <row r="379" spans="1:6" ht="12.75" customHeight="1" x14ac:dyDescent="0.2">
      <c r="A379" s="63">
        <v>422</v>
      </c>
      <c r="B379" s="64" t="s">
        <v>738</v>
      </c>
      <c r="C379" s="247" t="s">
        <v>739</v>
      </c>
      <c r="D379" s="60">
        <f t="shared" ref="D379:E379" si="92">SUM(D380:D387)</f>
        <v>41441.550000000003</v>
      </c>
      <c r="E379" s="60">
        <f t="shared" si="92"/>
        <v>169465.59</v>
      </c>
      <c r="F379" s="45">
        <f t="shared" si="72"/>
        <v>408.92676552879897</v>
      </c>
    </row>
    <row r="380" spans="1:6" ht="12.75" customHeight="1" x14ac:dyDescent="0.2">
      <c r="A380" s="63">
        <v>4221</v>
      </c>
      <c r="B380" s="64" t="s">
        <v>648</v>
      </c>
      <c r="C380" s="247" t="s">
        <v>740</v>
      </c>
      <c r="D380" s="194">
        <v>1790</v>
      </c>
      <c r="E380" s="194">
        <v>5831.25</v>
      </c>
      <c r="F380" s="45">
        <f t="shared" si="72"/>
        <v>325.76815642458098</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8169.05</v>
      </c>
      <c r="E382" s="194">
        <v>1875</v>
      </c>
      <c r="F382" s="45">
        <f t="shared" si="72"/>
        <v>22.952485295107753</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31482.5</v>
      </c>
      <c r="E386" s="194">
        <v>161759.34</v>
      </c>
      <c r="F386" s="45">
        <f t="shared" si="72"/>
        <v>513.80716270944174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9418.2900000000009</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9418.2900000000009</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680809.04</v>
      </c>
      <c r="E412" s="60">
        <f t="shared" si="100"/>
        <v>199787</v>
      </c>
      <c r="F412" s="45">
        <f t="shared" si="72"/>
        <v>29.345526904284348</v>
      </c>
    </row>
    <row r="413" spans="1:6" ht="12.75" customHeight="1" x14ac:dyDescent="0.2">
      <c r="A413" s="63">
        <v>451</v>
      </c>
      <c r="B413" s="64" t="s">
        <v>785</v>
      </c>
      <c r="C413" s="247" t="s">
        <v>786</v>
      </c>
      <c r="D413" s="194">
        <v>680809.04</v>
      </c>
      <c r="E413" s="194">
        <v>199787</v>
      </c>
      <c r="F413" s="45">
        <f t="shared" si="72"/>
        <v>29.345526904284348</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1157331.48</v>
      </c>
      <c r="E418" s="60">
        <f t="shared" si="102"/>
        <v>1000357.42</v>
      </c>
      <c r="F418" s="45">
        <f t="shared" si="72"/>
        <v>86.436551436413026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2553207.1999999997</v>
      </c>
      <c r="E422" s="60">
        <f>E6+E308</f>
        <v>2906071.11</v>
      </c>
      <c r="F422" s="45">
        <f t="shared" si="72"/>
        <v>113.8204181000273</v>
      </c>
    </row>
    <row r="423" spans="1:6" ht="12.75" customHeight="1" x14ac:dyDescent="0.2">
      <c r="A423" s="63" t="s">
        <v>582</v>
      </c>
      <c r="B423" s="64" t="s">
        <v>805</v>
      </c>
      <c r="C423" s="247" t="s">
        <v>806</v>
      </c>
      <c r="D423" s="60">
        <f t="shared" ref="D423:E423" si="103">D299+D360</f>
        <v>2822599.87</v>
      </c>
      <c r="E423" s="60">
        <f t="shared" si="103"/>
        <v>3466685.9299999997</v>
      </c>
      <c r="F423" s="45">
        <f t="shared" si="72"/>
        <v>122.81889356141717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269392.67000000039</v>
      </c>
      <c r="E425" s="60">
        <f t="shared" si="105"/>
        <v>560614.81999999983</v>
      </c>
      <c r="F425" s="45">
        <f t="shared" si="72"/>
        <v>208.10321973496869</v>
      </c>
    </row>
    <row r="426" spans="1:6" ht="12.75" customHeight="1" x14ac:dyDescent="0.2">
      <c r="A426" s="251" t="s">
        <v>811</v>
      </c>
      <c r="B426" s="183" t="s">
        <v>812</v>
      </c>
      <c r="C426" s="252" t="s">
        <v>813</v>
      </c>
      <c r="D426" s="60">
        <f t="shared" ref="D426:E426" si="106">IF(D302-D303+D419-D420&gt;=0,D302-D303+D419-D420,0)</f>
        <v>134533.10999999999</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132324.72</v>
      </c>
      <c r="F427" s="45" t="str">
        <f t="shared" si="72"/>
        <v>-</v>
      </c>
    </row>
    <row r="428" spans="1:6" ht="24" x14ac:dyDescent="0.2">
      <c r="A428" s="249" t="s">
        <v>816</v>
      </c>
      <c r="B428" s="243" t="s">
        <v>817</v>
      </c>
      <c r="C428" s="250" t="s">
        <v>818</v>
      </c>
      <c r="D428" s="81">
        <f t="shared" ref="D428:E428" si="108">D304+D421</f>
        <v>49253.11</v>
      </c>
      <c r="E428" s="81">
        <f t="shared" si="108"/>
        <v>193675.36</v>
      </c>
      <c r="F428" s="61">
        <f t="shared" si="72"/>
        <v>393.22463089132845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500000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500000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500000</v>
      </c>
      <c r="F497" s="45" t="str">
        <f t="shared" si="109"/>
        <v>-</v>
      </c>
    </row>
    <row r="498" spans="1:6" ht="12.75" customHeight="1" x14ac:dyDescent="0.2">
      <c r="A498" s="63">
        <v>8422</v>
      </c>
      <c r="B498" s="64" t="s">
        <v>956</v>
      </c>
      <c r="C498" s="247" t="s">
        <v>957</v>
      </c>
      <c r="D498" s="194">
        <v>0</v>
      </c>
      <c r="E498" s="194">
        <v>500000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500000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2553207.1999999997</v>
      </c>
      <c r="E643" s="60">
        <f>E422+E430</f>
        <v>3406071.11</v>
      </c>
      <c r="F643" s="45">
        <f t="shared" si="109"/>
        <v>133.40363093132436</v>
      </c>
    </row>
    <row r="644" spans="1:6" ht="12.75" customHeight="1" x14ac:dyDescent="0.2">
      <c r="A644" s="63" t="s">
        <v>582</v>
      </c>
      <c r="B644" s="64" t="s">
        <v>1238</v>
      </c>
      <c r="C644" s="247" t="s">
        <v>1239</v>
      </c>
      <c r="D644" s="60">
        <f>D423+D535</f>
        <v>2822599.87</v>
      </c>
      <c r="E644" s="60">
        <f>E423+E535</f>
        <v>3466685.9299999997</v>
      </c>
      <c r="F644" s="45">
        <f t="shared" si="109"/>
        <v>122.81889356141717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269392.67000000039</v>
      </c>
      <c r="E646" s="60">
        <f t="shared" si="164"/>
        <v>60614.819999999832</v>
      </c>
      <c r="F646" s="45">
        <f t="shared" si="109"/>
        <v>22.500545393458456</v>
      </c>
    </row>
    <row r="647" spans="1:6" ht="24" x14ac:dyDescent="0.2">
      <c r="A647" s="251" t="s">
        <v>1244</v>
      </c>
      <c r="B647" s="64" t="s">
        <v>1245</v>
      </c>
      <c r="C647" s="252" t="s">
        <v>1244</v>
      </c>
      <c r="D647" s="60">
        <f>IF(D426-D427+D641-D642&gt;=0,D426-D427+D641-D642,0)</f>
        <v>134533.10999999999</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132324.72</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134859.56000000041</v>
      </c>
      <c r="E650" s="60">
        <f t="shared" si="166"/>
        <v>192939.53999999983</v>
      </c>
      <c r="F650" s="45">
        <f t="shared" si="109"/>
        <v>143.06700985825495</v>
      </c>
    </row>
    <row r="651" spans="1:6" ht="24" x14ac:dyDescent="0.2">
      <c r="A651" s="249" t="s">
        <v>1252</v>
      </c>
      <c r="B651" s="184" t="s">
        <v>1253</v>
      </c>
      <c r="C651" s="250" t="s">
        <v>1252</v>
      </c>
      <c r="D651" s="196">
        <v>51845.4</v>
      </c>
      <c r="E651" s="196">
        <v>2</v>
      </c>
      <c r="F651" s="61">
        <f t="shared" si="109"/>
        <v>3.8576228556438949E-3</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153855.26</v>
      </c>
      <c r="E653" s="194">
        <v>273041.26</v>
      </c>
      <c r="F653" s="45">
        <f t="shared" ref="F653:F740" si="167">IF(D653&lt;&gt;0,IF(E653/D653&gt;=100,"&gt;&gt;100",E653/D653*100),"-")</f>
        <v>177.46631476882882</v>
      </c>
    </row>
    <row r="654" spans="1:6" ht="12.75" customHeight="1" x14ac:dyDescent="0.2">
      <c r="A654" s="63" t="s">
        <v>1257</v>
      </c>
      <c r="B654" s="64" t="s">
        <v>1258</v>
      </c>
      <c r="C654" s="247" t="s">
        <v>1257</v>
      </c>
      <c r="D654" s="194">
        <v>5737681.7400000002</v>
      </c>
      <c r="E654" s="194">
        <v>3732222.1</v>
      </c>
      <c r="F654" s="45">
        <f t="shared" si="167"/>
        <v>65.047562223275207</v>
      </c>
    </row>
    <row r="655" spans="1:6" ht="12.75" customHeight="1" x14ac:dyDescent="0.2">
      <c r="A655" s="63" t="s">
        <v>1259</v>
      </c>
      <c r="B655" s="64" t="s">
        <v>1260</v>
      </c>
      <c r="C655" s="247" t="s">
        <v>1259</v>
      </c>
      <c r="D655" s="194">
        <v>5618495.7400000002</v>
      </c>
      <c r="E655" s="194">
        <v>3974005.65</v>
      </c>
      <c r="F655" s="45">
        <f t="shared" si="167"/>
        <v>70.730776241542543</v>
      </c>
    </row>
    <row r="656" spans="1:6" ht="24" x14ac:dyDescent="0.2">
      <c r="A656" s="63">
        <v>11</v>
      </c>
      <c r="B656" s="64" t="s">
        <v>1261</v>
      </c>
      <c r="C656" s="247" t="s">
        <v>1262</v>
      </c>
      <c r="D656" s="60">
        <f t="shared" ref="D656:E656" si="168">+D653+D654-D655</f>
        <v>273041.25999999978</v>
      </c>
      <c r="E656" s="60">
        <f t="shared" si="168"/>
        <v>31257.710000000428</v>
      </c>
      <c r="F656" s="45">
        <f t="shared" si="167"/>
        <v>11.447980426108661</v>
      </c>
    </row>
    <row r="657" spans="1:6" ht="24" x14ac:dyDescent="0.2">
      <c r="A657" s="63" t="s">
        <v>582</v>
      </c>
      <c r="B657" s="64" t="s">
        <v>1263</v>
      </c>
      <c r="C657" s="247" t="s">
        <v>1264</v>
      </c>
      <c r="D657" s="253">
        <v>23</v>
      </c>
      <c r="E657" s="253">
        <v>39</v>
      </c>
      <c r="F657" s="45">
        <f t="shared" si="167"/>
        <v>169.56521739130434</v>
      </c>
    </row>
    <row r="658" spans="1:6" ht="24" x14ac:dyDescent="0.2">
      <c r="A658" s="63" t="s">
        <v>582</v>
      </c>
      <c r="B658" s="64" t="s">
        <v>1265</v>
      </c>
      <c r="C658" s="247" t="s">
        <v>1266</v>
      </c>
      <c r="D658" s="253">
        <v>12</v>
      </c>
      <c r="E658" s="253">
        <v>13</v>
      </c>
      <c r="F658" s="45">
        <f t="shared" si="167"/>
        <v>108.33333333333333</v>
      </c>
    </row>
    <row r="659" spans="1:6" ht="12.75" customHeight="1" x14ac:dyDescent="0.2">
      <c r="A659" s="63" t="s">
        <v>582</v>
      </c>
      <c r="B659" s="64" t="s">
        <v>1267</v>
      </c>
      <c r="C659" s="247" t="s">
        <v>1268</v>
      </c>
      <c r="D659" s="253">
        <v>23</v>
      </c>
      <c r="E659" s="253">
        <v>39</v>
      </c>
      <c r="F659" s="45">
        <f t="shared" si="167"/>
        <v>169.56521739130434</v>
      </c>
    </row>
    <row r="660" spans="1:6" ht="12.75" customHeight="1" x14ac:dyDescent="0.2">
      <c r="A660" s="63" t="s">
        <v>582</v>
      </c>
      <c r="B660" s="64" t="s">
        <v>1269</v>
      </c>
      <c r="C660" s="247" t="s">
        <v>1270</v>
      </c>
      <c r="D660" s="253">
        <v>12</v>
      </c>
      <c r="E660" s="253">
        <v>12</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2587.61</v>
      </c>
      <c r="F663" s="71" t="str">
        <f t="shared" si="167"/>
        <v>-</v>
      </c>
    </row>
    <row r="664" spans="1:6" ht="12.75" customHeight="1" x14ac:dyDescent="0.2">
      <c r="A664" s="70" t="s">
        <v>1278</v>
      </c>
      <c r="B664" s="65" t="s">
        <v>1279</v>
      </c>
      <c r="C664" s="277" t="s">
        <v>1278</v>
      </c>
      <c r="D664" s="192">
        <v>0</v>
      </c>
      <c r="E664" s="192">
        <v>26074.82</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1070265.1499999999</v>
      </c>
      <c r="E669" s="194">
        <v>0</v>
      </c>
      <c r="F669" s="45">
        <f t="shared" si="167"/>
        <v>0</v>
      </c>
    </row>
    <row r="670" spans="1:6" ht="12.75" customHeight="1" x14ac:dyDescent="0.2">
      <c r="A670" s="63">
        <v>63312</v>
      </c>
      <c r="B670" s="64" t="s">
        <v>1290</v>
      </c>
      <c r="C670" s="247" t="s">
        <v>1291</v>
      </c>
      <c r="D670" s="194">
        <v>0</v>
      </c>
      <c r="E670" s="194">
        <v>7755.65</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235700</v>
      </c>
      <c r="E673" s="194">
        <v>192045.18</v>
      </c>
      <c r="F673" s="45">
        <f t="shared" si="167"/>
        <v>81.478650827322866</v>
      </c>
    </row>
    <row r="674" spans="1:6" ht="12.75" customHeight="1" x14ac:dyDescent="0.2">
      <c r="A674" s="63">
        <v>63322</v>
      </c>
      <c r="B674" s="64" t="s">
        <v>1298</v>
      </c>
      <c r="C674" s="247" t="s">
        <v>1299</v>
      </c>
      <c r="D674" s="194">
        <v>16200</v>
      </c>
      <c r="E674" s="194">
        <v>10000</v>
      </c>
      <c r="F674" s="45">
        <f t="shared" si="167"/>
        <v>61.728395061728392</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35333.379999999997</v>
      </c>
      <c r="E677" s="192">
        <v>0</v>
      </c>
      <c r="F677" s="71">
        <f t="shared" si="167"/>
        <v>0</v>
      </c>
    </row>
    <row r="678" spans="1:6" ht="12.75" customHeight="1" x14ac:dyDescent="0.2">
      <c r="A678" s="70">
        <v>63415</v>
      </c>
      <c r="B678" s="65" t="s">
        <v>1306</v>
      </c>
      <c r="C678" s="278" t="s">
        <v>1307</v>
      </c>
      <c r="D678" s="192">
        <v>0</v>
      </c>
      <c r="E678" s="192">
        <v>6745.05</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9793.7999999999993</v>
      </c>
      <c r="E683" s="192">
        <v>10363.700000000001</v>
      </c>
      <c r="F683" s="71">
        <f t="shared" si="167"/>
        <v>105.81898752271847</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130602.94</v>
      </c>
      <c r="E702" s="192">
        <v>485021.27</v>
      </c>
      <c r="F702" s="71">
        <f t="shared" si="167"/>
        <v>371.37086653638886</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27871.79</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48626.78</v>
      </c>
      <c r="F711" s="71" t="str">
        <f t="shared" si="167"/>
        <v>-</v>
      </c>
    </row>
    <row r="712" spans="1:6" ht="12.75" customHeight="1" x14ac:dyDescent="0.2">
      <c r="A712" s="70" t="s">
        <v>1359</v>
      </c>
      <c r="B712" s="65" t="s">
        <v>1360</v>
      </c>
      <c r="C712" s="277" t="s">
        <v>1359</v>
      </c>
      <c r="D712" s="192">
        <v>0</v>
      </c>
      <c r="E712" s="192">
        <v>64.95</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55502.7</v>
      </c>
      <c r="E724" s="192">
        <v>55544</v>
      </c>
      <c r="F724" s="71">
        <f t="shared" si="167"/>
        <v>100.07441079442982</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540.63</v>
      </c>
      <c r="E734" s="192">
        <v>435</v>
      </c>
      <c r="F734" s="71">
        <f t="shared" si="167"/>
        <v>80.461683591365627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827</v>
      </c>
      <c r="E736" s="194">
        <v>815.98</v>
      </c>
      <c r="F736" s="45">
        <f t="shared" si="167"/>
        <v>98.667472793228541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4936.04</v>
      </c>
      <c r="E738" s="194">
        <v>597.23</v>
      </c>
      <c r="F738" s="45">
        <f t="shared" si="167"/>
        <v>12.09937520765634</v>
      </c>
    </row>
    <row r="739" spans="1:6" ht="12.75" customHeight="1" x14ac:dyDescent="0.2">
      <c r="A739" s="70" t="s">
        <v>1408</v>
      </c>
      <c r="B739" s="65" t="s">
        <v>1409</v>
      </c>
      <c r="C739" s="278" t="s">
        <v>1408</v>
      </c>
      <c r="D739" s="192">
        <v>8425.2000000000007</v>
      </c>
      <c r="E739" s="192">
        <v>13180.26</v>
      </c>
      <c r="F739" s="71">
        <f t="shared" si="167"/>
        <v>156.43854151830223</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21249.66</v>
      </c>
      <c r="E741" s="192">
        <v>21890.3</v>
      </c>
      <c r="F741" s="71">
        <f t="shared" ref="F741:F1006" si="169">IF(D741&lt;&gt;0,IF(E741/D741&gt;=100,"&gt;&gt;100",E741/D741*100),"-")</f>
        <v>103.01482470778356</v>
      </c>
    </row>
    <row r="742" spans="1:6" ht="12.75" customHeight="1" x14ac:dyDescent="0.2">
      <c r="A742" s="70" t="s">
        <v>1414</v>
      </c>
      <c r="B742" s="65" t="s">
        <v>1415</v>
      </c>
      <c r="C742" s="278" t="s">
        <v>1414</v>
      </c>
      <c r="D742" s="192">
        <v>907.26</v>
      </c>
      <c r="E742" s="192">
        <v>1651.66</v>
      </c>
      <c r="F742" s="71">
        <f t="shared" si="169"/>
        <v>182.04924718382824</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1860.95</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416.12</v>
      </c>
      <c r="E777" s="192">
        <v>1531.26</v>
      </c>
      <c r="F777" s="71">
        <f t="shared" si="169"/>
        <v>367.98519657791024</v>
      </c>
    </row>
    <row r="778" spans="1:6" ht="12.75" customHeight="1" x14ac:dyDescent="0.2">
      <c r="A778" s="70">
        <v>35232</v>
      </c>
      <c r="B778" s="65" t="s">
        <v>1486</v>
      </c>
      <c r="C778" s="278" t="s">
        <v>1487</v>
      </c>
      <c r="D778" s="192">
        <v>79633.289999999994</v>
      </c>
      <c r="E778" s="192">
        <v>133812.35999999999</v>
      </c>
      <c r="F778" s="71">
        <f t="shared" si="169"/>
        <v>168.03570466572461</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1150</v>
      </c>
      <c r="E780" s="192">
        <v>1150</v>
      </c>
      <c r="F780" s="71">
        <f t="shared" si="169"/>
        <v>100</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19.579999999999998</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51588.5</v>
      </c>
      <c r="E843" s="194">
        <v>28979.29</v>
      </c>
      <c r="F843" s="45">
        <f t="shared" si="169"/>
        <v>56.173934113222913</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7200</v>
      </c>
      <c r="E846" s="194">
        <v>9000</v>
      </c>
      <c r="F846" s="45">
        <f t="shared" si="169"/>
        <v>125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75330</v>
      </c>
      <c r="E850" s="194">
        <v>64110</v>
      </c>
      <c r="F850" s="45">
        <f t="shared" si="169"/>
        <v>85.105535643170043</v>
      </c>
    </row>
    <row r="851" spans="1:6" ht="12.75" customHeight="1" x14ac:dyDescent="0.2">
      <c r="A851" s="63">
        <v>37221</v>
      </c>
      <c r="B851" s="64" t="s">
        <v>1631</v>
      </c>
      <c r="C851" s="247" t="s">
        <v>1632</v>
      </c>
      <c r="D851" s="194">
        <v>23067.1</v>
      </c>
      <c r="E851" s="194">
        <v>28977.11</v>
      </c>
      <c r="F851" s="45">
        <f t="shared" si="169"/>
        <v>125.62094931742614</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22557.31</v>
      </c>
      <c r="E855" s="194">
        <v>32791.35</v>
      </c>
      <c r="F855" s="45">
        <f t="shared" si="169"/>
        <v>145.36906217984324</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500000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01"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7136555.339999998</v>
      </c>
      <c r="E6" s="180">
        <f t="shared" si="0"/>
        <v>7687790.9200000009</v>
      </c>
      <c r="F6" s="181">
        <f t="shared" ref="F6:F298" si="1">IF(D6&gt;0,IF(E6/D6&gt;=100,"&gt;&gt;100",E6/D6*100),"-")</f>
        <v>107.72411273700013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6659764.5399999982</v>
      </c>
      <c r="E7" s="79">
        <f t="shared" si="2"/>
        <v>7364088.8600000013</v>
      </c>
      <c r="F7" s="71">
        <f t="shared" si="1"/>
        <v>110.57581414132103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518202.35</v>
      </c>
      <c r="E8" s="79">
        <f>E9+E10-E11</f>
        <v>491731.30999999994</v>
      </c>
      <c r="F8" s="71">
        <f t="shared" si="1"/>
        <v>94.891756087173277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214074.12</v>
      </c>
      <c r="E9" s="192">
        <v>214074.12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529420.73</v>
      </c>
      <c r="E10" s="192">
        <v>529420.73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225292.5</v>
      </c>
      <c r="E11" s="192">
        <v>251763.54</v>
      </c>
      <c r="F11" s="71">
        <f t="shared" si="1"/>
        <v>111.74963214487832</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5522610.3299999982</v>
      </c>
      <c r="E12" s="79">
        <f t="shared" si="3"/>
        <v>5637661.1800000016</v>
      </c>
      <c r="F12" s="71">
        <f t="shared" si="1"/>
        <v>102.08326938033312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5416915.1399999987</v>
      </c>
      <c r="E13" s="79">
        <f t="shared" si="4"/>
        <v>5421867.2000000011</v>
      </c>
      <c r="F13" s="71">
        <f t="shared" si="1"/>
        <v>100.09141845260663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26167.63</v>
      </c>
      <c r="E14" s="192">
        <v>26167.63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3664352.98</v>
      </c>
      <c r="E15" s="192">
        <v>3835962.08</v>
      </c>
      <c r="F15" s="71">
        <f t="shared" si="1"/>
        <v>104.68320330865069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2391512.0299999998</v>
      </c>
      <c r="E16" s="192">
        <v>2416503.6800000002</v>
      </c>
      <c r="F16" s="71">
        <f t="shared" si="1"/>
        <v>101.04501460525792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1141953.1499999999</v>
      </c>
      <c r="E17" s="192">
        <v>1145139.3999999999</v>
      </c>
      <c r="F17" s="71">
        <f t="shared" si="1"/>
        <v>100.27901757615889</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1807070.65</v>
      </c>
      <c r="E18" s="192">
        <v>2001905.59</v>
      </c>
      <c r="F18" s="71">
        <f t="shared" si="1"/>
        <v>110.78181088271231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94618.760000000009</v>
      </c>
      <c r="E19" s="79">
        <f t="shared" si="5"/>
        <v>202797.39999999997</v>
      </c>
      <c r="F19" s="71">
        <f t="shared" si="1"/>
        <v>214.33106922982284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36647.56</v>
      </c>
      <c r="E20" s="192">
        <v>40897.56</v>
      </c>
      <c r="F20" s="71">
        <f t="shared" si="1"/>
        <v>111.59695215725141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17685.59</v>
      </c>
      <c r="E21" s="192">
        <v>17685.59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43031.56</v>
      </c>
      <c r="E22" s="192">
        <v>49134.42</v>
      </c>
      <c r="F22" s="71">
        <f t="shared" si="1"/>
        <v>114.18228853427577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20249.95</v>
      </c>
      <c r="E24" s="192">
        <v>20249.95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32165.84</v>
      </c>
      <c r="E25" s="192">
        <v>32165.84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219427.54</v>
      </c>
      <c r="E26" s="192">
        <v>367402.09</v>
      </c>
      <c r="F26" s="71">
        <f t="shared" si="1"/>
        <v>167.43663534668437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274589.28000000003</v>
      </c>
      <c r="E28" s="192">
        <v>324738.05</v>
      </c>
      <c r="F28" s="71">
        <f t="shared" si="1"/>
        <v>118.26319294037988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3089.9600000000028</v>
      </c>
      <c r="E29" s="79">
        <f t="shared" si="6"/>
        <v>1877.4200000000019</v>
      </c>
      <c r="F29" s="71">
        <f t="shared" si="1"/>
        <v>60.758715323175714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25979.49</v>
      </c>
      <c r="E30" s="192">
        <v>25979.49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22889.53</v>
      </c>
      <c r="E34" s="192">
        <v>24102.07</v>
      </c>
      <c r="F34" s="71">
        <f t="shared" si="1"/>
        <v>105.29735647695692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7986.4699999999939</v>
      </c>
      <c r="E45" s="79">
        <f t="shared" si="9"/>
        <v>11119.160000000003</v>
      </c>
      <c r="F45" s="71">
        <f t="shared" si="1"/>
        <v>139.22496422073846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5961.81</v>
      </c>
      <c r="E47" s="192">
        <v>5961.81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61302.53</v>
      </c>
      <c r="E48" s="192">
        <v>70720.820000000007</v>
      </c>
      <c r="F48" s="71">
        <f t="shared" si="1"/>
        <v>115.36362365468442</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59277.87</v>
      </c>
      <c r="E50" s="192">
        <v>65563.47</v>
      </c>
      <c r="F50" s="71">
        <f t="shared" si="1"/>
        <v>110.60361986690816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113703.7</v>
      </c>
      <c r="E54" s="192">
        <v>134890.63</v>
      </c>
      <c r="F54" s="71">
        <f t="shared" si="1"/>
        <v>118.63345695874455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113703.7</v>
      </c>
      <c r="E55" s="192">
        <v>134890.63</v>
      </c>
      <c r="F55" s="71">
        <f t="shared" si="1"/>
        <v>118.63345695874455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618951.86</v>
      </c>
      <c r="E56" s="79">
        <f t="shared" si="11"/>
        <v>1234696.3700000001</v>
      </c>
      <c r="F56" s="71">
        <f t="shared" si="1"/>
        <v>199.48180945768547</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612447.32999999996</v>
      </c>
      <c r="E57" s="192">
        <v>1234133.8700000001</v>
      </c>
      <c r="F57" s="71">
        <f t="shared" si="1"/>
        <v>201.50857217387167</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6504.53</v>
      </c>
      <c r="E58" s="192">
        <v>562.5</v>
      </c>
      <c r="F58" s="71">
        <f t="shared" si="1"/>
        <v>8.6478192890185763</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476790.79999999993</v>
      </c>
      <c r="E69" s="79">
        <f>E70+E82+E88+E119+E135+E147+E165+E171</f>
        <v>323702.06</v>
      </c>
      <c r="F69" s="71">
        <f t="shared" si="1"/>
        <v>67.891842711730192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273041.25999999995</v>
      </c>
      <c r="E70" s="79">
        <f t="shared" si="12"/>
        <v>31257.71</v>
      </c>
      <c r="F70" s="71">
        <f t="shared" si="1"/>
        <v>11.447980426108495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272713.59999999998</v>
      </c>
      <c r="E71" s="79">
        <f t="shared" si="13"/>
        <v>31117.599999999999</v>
      </c>
      <c r="F71" s="71">
        <f t="shared" si="1"/>
        <v>11.410358705983127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272713.59999999998</v>
      </c>
      <c r="E73" s="192">
        <v>31117.599999999999</v>
      </c>
      <c r="F73" s="71">
        <f t="shared" si="1"/>
        <v>11.410358705983127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327.66000000000003</v>
      </c>
      <c r="E80" s="192">
        <v>140.11000000000001</v>
      </c>
      <c r="F80" s="71">
        <f t="shared" si="1"/>
        <v>42.760788622352443</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2790.38</v>
      </c>
      <c r="E82" s="79">
        <f>SUM(E83:E85)-E86+E87</f>
        <v>2906.34</v>
      </c>
      <c r="F82" s="71">
        <f t="shared" si="1"/>
        <v>104.15570639124421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2790.38</v>
      </c>
      <c r="E87" s="192">
        <v>2906.34</v>
      </c>
      <c r="F87" s="71">
        <f t="shared" si="1"/>
        <v>104.15570639124421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99860.65</v>
      </c>
      <c r="E135" s="79">
        <f t="shared" si="21"/>
        <v>99860.65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99860.65</v>
      </c>
      <c r="E136" s="79">
        <f t="shared" si="22"/>
        <v>99860.65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99860.65</v>
      </c>
      <c r="E140" s="192">
        <v>99860.65</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49253.11</v>
      </c>
      <c r="E147" s="79">
        <f t="shared" si="24"/>
        <v>189675.36</v>
      </c>
      <c r="F147" s="71">
        <f t="shared" si="1"/>
        <v>385.10331631850249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9480.7000000000007</v>
      </c>
      <c r="E148" s="192">
        <v>9031.48</v>
      </c>
      <c r="F148" s="71">
        <f t="shared" si="1"/>
        <v>95.261742276414168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138452.56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138452.56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20161.45</v>
      </c>
      <c r="E159" s="192">
        <v>21432.47</v>
      </c>
      <c r="F159" s="71">
        <f t="shared" si="1"/>
        <v>106.30420927066257</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83211</v>
      </c>
      <c r="E160" s="192">
        <v>69808.479999999996</v>
      </c>
      <c r="F160" s="71">
        <f t="shared" si="1"/>
        <v>83.893331410510626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8121</v>
      </c>
      <c r="E161" s="192">
        <v>7994.72</v>
      </c>
      <c r="F161" s="71">
        <f t="shared" si="1"/>
        <v>98.445019086319419</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356.34</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71721.039999999994</v>
      </c>
      <c r="E164" s="192">
        <v>57400.69</v>
      </c>
      <c r="F164" s="71">
        <f t="shared" si="1"/>
        <v>80.033264994484199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51845.4</v>
      </c>
      <c r="E171" s="79">
        <f t="shared" si="27"/>
        <v>2</v>
      </c>
      <c r="F171" s="71">
        <f t="shared" si="1"/>
        <v>3.8576228556438949E-3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118.61</v>
      </c>
      <c r="E172" s="192">
        <v>2</v>
      </c>
      <c r="F172" s="71">
        <f t="shared" si="1"/>
        <v>1.6861984655593965</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51726.79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7136555.3400000008</v>
      </c>
      <c r="E176" s="79">
        <f>E177+E251</f>
        <v>7687790.9199999999</v>
      </c>
      <c r="F176" s="71">
        <f t="shared" si="1"/>
        <v>107.72411273700007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462536.6</v>
      </c>
      <c r="E177" s="79">
        <f>E178+E197+E203+E219+E247+E248</f>
        <v>723105.59</v>
      </c>
      <c r="F177" s="71">
        <f t="shared" si="1"/>
        <v>156.33478302041394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204079.57</v>
      </c>
      <c r="E178" s="79">
        <f>SUM(E179:E181)+E185+E186+SUM(E194:E196)</f>
        <v>172919.13</v>
      </c>
      <c r="F178" s="71">
        <f t="shared" si="1"/>
        <v>84.73123007854241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72729.679999999993</v>
      </c>
      <c r="E179" s="192">
        <v>75354.98</v>
      </c>
      <c r="F179" s="71">
        <f t="shared" si="1"/>
        <v>103.60966801998855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11769.56</v>
      </c>
      <c r="E180" s="192">
        <v>56214.47</v>
      </c>
      <c r="F180" s="71">
        <f t="shared" si="1"/>
        <v>477.6259265427085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19.07</v>
      </c>
      <c r="E181" s="79">
        <f t="shared" si="28"/>
        <v>2451.59</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1048.9000000000001</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19.07</v>
      </c>
      <c r="E184" s="192">
        <v>1402.69</v>
      </c>
      <c r="F184" s="71">
        <f t="shared" si="1"/>
        <v>7355.479811221815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34757.94</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2052.41</v>
      </c>
      <c r="E194" s="192">
        <v>4100.33</v>
      </c>
      <c r="F194" s="71">
        <f t="shared" si="1"/>
        <v>199.78123279461707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39.82</v>
      </c>
      <c r="E195" s="192">
        <v>39.82</v>
      </c>
      <c r="F195" s="71">
        <f t="shared" si="1"/>
        <v>100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117469.03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258457.03</v>
      </c>
      <c r="E197" s="79">
        <f>SUM(E198:E202)</f>
        <v>41055.83</v>
      </c>
      <c r="F197" s="71">
        <f t="shared" si="1"/>
        <v>15.884973219726312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48387.79</v>
      </c>
      <c r="E199" s="192">
        <v>28228.75</v>
      </c>
      <c r="F199" s="71">
        <f t="shared" ref="F199:F202" si="30">IF(D199&gt;0,IF(E199/D199&gt;=100,"&gt;&gt;100",E199/D199*100),"-")</f>
        <v>58.338580869264746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210069.24</v>
      </c>
      <c r="E202" s="192">
        <v>12827.08</v>
      </c>
      <c r="F202" s="71">
        <f t="shared" si="30"/>
        <v>6.106120058319819</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500000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500000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500000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9130.6299999999992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6674018.7400000012</v>
      </c>
      <c r="E251" s="79">
        <f>+E252+E255-E264+E274+E291</f>
        <v>6964685.3300000001</v>
      </c>
      <c r="F251" s="71">
        <f t="shared" si="1"/>
        <v>104.35519589206305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6759625.1900000004</v>
      </c>
      <c r="E252" s="79">
        <f>E253-E254</f>
        <v>6963949.5099999998</v>
      </c>
      <c r="F252" s="71">
        <f t="shared" si="1"/>
        <v>103.02271670775876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6759625.1900000004</v>
      </c>
      <c r="E253" s="192">
        <v>7463949.5099999998</v>
      </c>
      <c r="F253" s="71">
        <f t="shared" si="1"/>
        <v>110.41957653276333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500000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-134859.55999999994</v>
      </c>
      <c r="E255" s="79">
        <f>E256-E260</f>
        <v>-192939.54000000004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777471.92</v>
      </c>
      <c r="E256" s="79">
        <f>SUM(E257:E259)</f>
        <v>1437289.27</v>
      </c>
      <c r="F256" s="71">
        <f t="shared" si="1"/>
        <v>184.86703288267955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777471.92</v>
      </c>
      <c r="E257" s="192">
        <v>937289.27</v>
      </c>
      <c r="F257" s="71">
        <f t="shared" si="1"/>
        <v>120.55602857013794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500000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912331.48</v>
      </c>
      <c r="E260" s="79">
        <f>SUM(E261:E263)</f>
        <v>1630228.81</v>
      </c>
      <c r="F260" s="71">
        <f t="shared" si="1"/>
        <v>178.68821209589305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912331.48</v>
      </c>
      <c r="E262" s="192">
        <v>1630228.81</v>
      </c>
      <c r="F262" s="71">
        <f t="shared" si="1"/>
        <v>178.68821209589305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49253.11</v>
      </c>
      <c r="E274" s="79">
        <f>SUM(E275:E277)+SUM(E286:E290)</f>
        <v>193675.36000000002</v>
      </c>
      <c r="F274" s="71">
        <f t="shared" si="1"/>
        <v>393.2246308913285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4463.67</v>
      </c>
      <c r="E275" s="192">
        <v>9031.48</v>
      </c>
      <c r="F275" s="71">
        <f t="shared" ref="F275:F290" si="39">IF(D275&gt;0,IF(E275/D275&gt;=100,"&gt;&gt;100",E275/D275*100),"-")</f>
        <v>202.33305777532834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138452.56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138452.56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310.14</v>
      </c>
      <c r="E286" s="192">
        <v>7588.97</v>
      </c>
      <c r="F286" s="71">
        <f t="shared" si="39"/>
        <v>2446.9497646224286</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44479.3</v>
      </c>
      <c r="E287" s="192">
        <v>38246.01</v>
      </c>
      <c r="F287" s="71">
        <f t="shared" si="39"/>
        <v>85.986087910556137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356.34</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2345768.0499999998</v>
      </c>
      <c r="E297" s="79">
        <f t="shared" si="42"/>
        <v>3103391.04</v>
      </c>
      <c r="F297" s="71">
        <f t="shared" si="1"/>
        <v>132.29743835926149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2345768.0499999998</v>
      </c>
      <c r="E298" s="193">
        <v>3103391.04</v>
      </c>
      <c r="F298" s="75">
        <f t="shared" si="1"/>
        <v>132.29743835926149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115141.15</v>
      </c>
      <c r="E302" s="192">
        <v>240016.05</v>
      </c>
      <c r="F302" s="71">
        <f t="shared" si="43"/>
        <v>208.45375437017958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5833</v>
      </c>
      <c r="E303" s="192">
        <v>7060</v>
      </c>
      <c r="F303" s="71">
        <f t="shared" si="43"/>
        <v>121.03548774215669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2053.25</v>
      </c>
      <c r="E308" s="192">
        <v>1347.05</v>
      </c>
      <c r="F308" s="71">
        <f t="shared" si="43"/>
        <v>65.605746986484831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1559.29</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737.13</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2938.58</v>
      </c>
      <c r="E336" s="192">
        <v>54198.25</v>
      </c>
      <c r="F336" s="71">
        <f t="shared" si="43"/>
        <v>1844.3687086960369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201140.99</v>
      </c>
      <c r="E337" s="192">
        <v>118720.88</v>
      </c>
      <c r="F337" s="71">
        <f t="shared" si="43"/>
        <v>59.023712670400997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2.66</v>
      </c>
      <c r="E338" s="192">
        <v>12827.08</v>
      </c>
      <c r="F338" s="71" t="str">
        <f t="shared" si="43"/>
        <v>&gt;&gt;100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258454.37</v>
      </c>
      <c r="E339" s="192">
        <v>28228.75</v>
      </c>
      <c r="F339" s="71">
        <f t="shared" si="43"/>
        <v>10.922140724492296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500000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9130.6299999999992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2534.84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1340466.5</v>
      </c>
      <c r="E387" s="192">
        <v>1608089.49</v>
      </c>
      <c r="F387" s="71">
        <f t="shared" si="44"/>
        <v>119.96491445328921</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1005301.55</v>
      </c>
      <c r="E391" s="288">
        <v>1495301.55</v>
      </c>
      <c r="F391" s="263">
        <f t="shared" si="44"/>
        <v>148.74159400231702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527814.48</v>
      </c>
      <c r="E5" s="58">
        <f t="shared" si="0"/>
        <v>1058282.48</v>
      </c>
      <c r="F5" s="59">
        <f t="shared" ref="F5:F141" si="1">IF(D5&gt;0,IF(E5/D5&gt;=100,"&gt;&gt;100",E5/D5*100),"-")</f>
        <v>200.50273724964879</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527814.48</v>
      </c>
      <c r="E6" s="60">
        <f t="shared" si="2"/>
        <v>1058282.48</v>
      </c>
      <c r="F6" s="45">
        <f t="shared" si="1"/>
        <v>200.50273724964879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21249.66</v>
      </c>
      <c r="E7" s="194">
        <v>21890.3</v>
      </c>
      <c r="F7" s="45">
        <f t="shared" si="1"/>
        <v>103.01482470778356</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506564.82</v>
      </c>
      <c r="E8" s="194">
        <v>1036392.18</v>
      </c>
      <c r="F8" s="45">
        <f t="shared" si="1"/>
        <v>204.59221388488845</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60000</v>
      </c>
      <c r="E28" s="60">
        <f t="shared" si="6"/>
        <v>60000</v>
      </c>
      <c r="F28" s="45">
        <f t="shared" si="1"/>
        <v>100</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60000</v>
      </c>
      <c r="E30" s="194">
        <v>60000</v>
      </c>
      <c r="F30" s="45">
        <f t="shared" si="1"/>
        <v>100</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84049.409999999989</v>
      </c>
      <c r="E35" s="60">
        <f t="shared" si="7"/>
        <v>289343.62</v>
      </c>
      <c r="F35" s="45">
        <f t="shared" si="1"/>
        <v>344.2541952406329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83633.289999999994</v>
      </c>
      <c r="E36" s="60">
        <f t="shared" si="8"/>
        <v>287812.36</v>
      </c>
      <c r="F36" s="45">
        <f t="shared" si="1"/>
        <v>344.13612091548714</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83633.289999999994</v>
      </c>
      <c r="E37" s="194">
        <v>287812.36</v>
      </c>
      <c r="F37" s="45">
        <f t="shared" si="1"/>
        <v>344.13612091548714</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416.12</v>
      </c>
      <c r="E39" s="60">
        <f t="shared" si="9"/>
        <v>1531.26</v>
      </c>
      <c r="F39" s="45">
        <f t="shared" si="1"/>
        <v>367.98519657791024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416.12</v>
      </c>
      <c r="E40" s="194">
        <v>1531.26</v>
      </c>
      <c r="F40" s="45">
        <f t="shared" si="1"/>
        <v>367.98519657791024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33151.300000000003</v>
      </c>
      <c r="E75" s="60">
        <f t="shared" si="15"/>
        <v>47594.32</v>
      </c>
      <c r="F75" s="45">
        <f t="shared" si="1"/>
        <v>143.56697927381427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33151.300000000003</v>
      </c>
      <c r="E81" s="194">
        <v>47594.32</v>
      </c>
      <c r="F81" s="45">
        <f t="shared" si="1"/>
        <v>143.56697927381427</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1318338.3600000001</v>
      </c>
      <c r="E82" s="60">
        <f t="shared" si="16"/>
        <v>1114120.6599999999</v>
      </c>
      <c r="F82" s="45">
        <f t="shared" si="1"/>
        <v>84.50946235077312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41942.559999999998</v>
      </c>
      <c r="E86" s="194">
        <v>47961.69</v>
      </c>
      <c r="F86" s="45">
        <f t="shared" si="1"/>
        <v>114.35088845316072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1276395.8</v>
      </c>
      <c r="E88" s="194">
        <v>1066158.97</v>
      </c>
      <c r="F88" s="45">
        <f t="shared" si="1"/>
        <v>83.528868553155689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311217.66000000003</v>
      </c>
      <c r="E107" s="60">
        <f t="shared" si="21"/>
        <v>358605.94</v>
      </c>
      <c r="F107" s="45">
        <f t="shared" si="1"/>
        <v>115.22673231332693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79000</v>
      </c>
      <c r="E108" s="194">
        <v>81000</v>
      </c>
      <c r="F108" s="45">
        <f t="shared" si="1"/>
        <v>102.53164556962024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65000</v>
      </c>
      <c r="E110" s="194">
        <v>90000</v>
      </c>
      <c r="F110" s="45">
        <f t="shared" si="1"/>
        <v>138.46153846153845</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45000</v>
      </c>
      <c r="E111" s="194">
        <v>0</v>
      </c>
      <c r="F111" s="45">
        <f t="shared" si="1"/>
        <v>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122217.66</v>
      </c>
      <c r="E113" s="194">
        <v>187605.94</v>
      </c>
      <c r="F113" s="45">
        <f t="shared" si="1"/>
        <v>153.50149888322196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307135.75</v>
      </c>
      <c r="E114" s="60">
        <f t="shared" si="22"/>
        <v>373731.16</v>
      </c>
      <c r="F114" s="45">
        <f t="shared" si="1"/>
        <v>121.68272823987438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292003.49</v>
      </c>
      <c r="E115" s="60">
        <f t="shared" si="23"/>
        <v>359168.75</v>
      </c>
      <c r="F115" s="45">
        <f t="shared" si="1"/>
        <v>123.00152645435847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292003.49</v>
      </c>
      <c r="E116" s="194">
        <v>359168.75</v>
      </c>
      <c r="F116" s="45">
        <f t="shared" si="1"/>
        <v>123.00152645435847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15132.26</v>
      </c>
      <c r="E126" s="194">
        <v>14562.41</v>
      </c>
      <c r="F126" s="45">
        <f t="shared" si="1"/>
        <v>96.234204276162316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180892.91</v>
      </c>
      <c r="E129" s="60">
        <f t="shared" si="26"/>
        <v>165007.75</v>
      </c>
      <c r="F129" s="45">
        <f t="shared" si="1"/>
        <v>91.218472852252745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180892.91</v>
      </c>
      <c r="E135" s="194">
        <v>165007.75</v>
      </c>
      <c r="F135" s="45">
        <f t="shared" si="1"/>
        <v>91.218472852252745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2822599.8700000006</v>
      </c>
      <c r="E141" s="81">
        <f t="shared" si="28"/>
        <v>3466685.93</v>
      </c>
      <c r="F141" s="61">
        <f t="shared" si="1"/>
        <v>122.81889356141717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35646.04</v>
      </c>
      <c r="E5" s="82">
        <f t="shared" si="0"/>
        <v>48223.520000000004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35646.04</v>
      </c>
      <c r="E22" s="83">
        <f t="shared" si="3"/>
        <v>48223.520000000004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35646.04</v>
      </c>
      <c r="E23" s="83">
        <f t="shared" si="4"/>
        <v>35646.04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20280</v>
      </c>
      <c r="E25" s="195">
        <v>35646.04</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15366.04</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12577.48</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12577.48</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462536.6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3890645.5100000002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2275465.91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1187100.6000000001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625051.42000000004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8292.52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285343.62</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169677.75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1000357.42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500000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500000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114822.18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3630076.52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2189157.3199999998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1184475.3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580606.51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5860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250585.68</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167629.82999999999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1217758.6200000001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223160.58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723105.59000000032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76155.960000000006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54198.25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18875.310000000001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18278.080000000002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597.23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34757.94</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34757.94</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565</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565</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12827.08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12827.08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9130.6299999999992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646949.63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118720.88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28228.75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500000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36160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Borovo</cp:lastModifiedBy>
  <cp:lastPrinted>2025-11-26T12:43:51Z</cp:lastPrinted>
  <dcterms:created xsi:type="dcterms:W3CDTF">2022-04-01T05:14:30Z</dcterms:created>
  <dcterms:modified xsi:type="dcterms:W3CDTF">2026-02-20T13:14:01Z</dcterms:modified>
</cp:coreProperties>
</file>